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leegovfl-my.sharepoint.com/personal/hannao_lee-county-fl_gov/Documents/Desktop/"/>
    </mc:Choice>
  </mc:AlternateContent>
  <xr:revisionPtr revIDLastSave="0" documentId="8_{A1BA3F53-B554-485C-8646-ED2899FB0D7F}" xr6:coauthVersionLast="47" xr6:coauthVersionMax="47" xr10:uidLastSave="{00000000-0000-0000-0000-000000000000}"/>
  <bookViews>
    <workbookView xWindow="57480" yWindow="-5385" windowWidth="29040" windowHeight="15840" activeTab="1" xr2:uid="{8A60450B-74E9-4E0A-B791-E8FCC0D14030}"/>
  </bookViews>
  <sheets>
    <sheet name="for LCU use only" sheetId="5" r:id="rId1"/>
    <sheet name="New_Project_Submittal_Form" sheetId="4" r:id="rId2"/>
    <sheet name="Sample Quote" sheetId="1" r:id="rId3"/>
  </sheets>
  <definedNames>
    <definedName name="AltEngEmail">'for LCU use only'!$N$2</definedName>
    <definedName name="AltEngName">'for LCU use only'!$M$2</definedName>
    <definedName name="Alternate_Contact">'for LCU use only'!$M$1</definedName>
    <definedName name="Alternate_Contact_Email_Address">'for LCU use only'!$N$1</definedName>
    <definedName name="Comm_1_Meter">'for LCU use only'!$AT$2</definedName>
    <definedName name="Comm_1_MeterSize">'for LCU use only'!$AT$2</definedName>
    <definedName name="Comm_1_Sewer">'for LCU use only'!$AV$2</definedName>
    <definedName name="Comm_1_Sewer_Total">'for LCU use only'!$BW$1</definedName>
    <definedName name="Comm_1_Total">'for LCU use only'!#REF!</definedName>
    <definedName name="Comm_1_Water">'for LCU use only'!$AU$2</definedName>
    <definedName name="Comm_1_Water_Total">'for LCU use only'!$BV$1</definedName>
    <definedName name="Comm_2_Meter">'for LCU use only'!$AW$2</definedName>
    <definedName name="Comm_2_MeterSize">'for LCU use only'!$AW$2</definedName>
    <definedName name="Comm_2_Sewer">'for LCU use only'!$AY$2</definedName>
    <definedName name="Comm_2_Sewer_Total">'for LCU use only'!$BY$1</definedName>
    <definedName name="Comm_2_Water">'for LCU use only'!$AX$2</definedName>
    <definedName name="Comm_2_Water_Total">'for LCU use only'!$BX$1</definedName>
    <definedName name="Comm_3_MeterSize">'for LCU use only'!$AZ$2</definedName>
    <definedName name="Comm_3_Sewer">'for LCU use only'!$BB$2</definedName>
    <definedName name="Comm_3_Sewer_Total">'for LCU use only'!$CA$1</definedName>
    <definedName name="Comm_3_Water">'for LCU use only'!$BA$2</definedName>
    <definedName name="Comm_3_Water_Total">'for LCU use only'!$BZ$1</definedName>
    <definedName name="Comm_4_MeterSize">'for LCU use only'!$BC$2</definedName>
    <definedName name="Comm_4_Sewer">'for LCU use only'!$BE$2</definedName>
    <definedName name="Comm_4_Sewer_Total">'for LCU use only'!$CC$1</definedName>
    <definedName name="Comm_4_Water">'for LCU use only'!$BD$2</definedName>
    <definedName name="Comm_4_Water_Total">'for LCU use only'!$CB$1</definedName>
    <definedName name="Comm_5_MeterSize">'for LCU use only'!$BF$2</definedName>
    <definedName name="Comm_5_Sewer">'for LCU use only'!$BH$2</definedName>
    <definedName name="Comm_5_Sewer_Total">'for LCU use only'!$CE$1</definedName>
    <definedName name="Comm_5_Water">'for LCU use only'!$BG$2</definedName>
    <definedName name="Comm_5_Water_Total">'for LCU use only'!$CD$1</definedName>
    <definedName name="Comm_6_MeterSize">'for LCU use only'!$BI$2</definedName>
    <definedName name="Comm_6_Sewer">'for LCU use only'!$BK$2</definedName>
    <definedName name="Comm_6_Sewer_Total">'for LCU use only'!$CG$1</definedName>
    <definedName name="Comm_6_Swer_Total">'for LCU use only'!$CG$1</definedName>
    <definedName name="Comm_6_Water">'for LCU use only'!$BJ$2</definedName>
    <definedName name="Comm_6_Water_Total">'for LCU use only'!$CF$1</definedName>
    <definedName name="Commercial_Flow_2_Sewer">'for LCU use only'!$AY$1</definedName>
    <definedName name="Commercial_Flow_3_Sewer">'for LCU use only'!$AY$1</definedName>
    <definedName name="Commercial_Flow_3_Sewr">'for LCU use only'!$BB$1</definedName>
    <definedName name="Commercial_Flow_3_Water">'for LCU use only'!$BA$1</definedName>
    <definedName name="Commercial_Flow_4_Sewer">'for LCU use only'!$BE$1</definedName>
    <definedName name="Commercial_Flow_4_Water">'for LCU use only'!$BD$1</definedName>
    <definedName name="Commercial_Flow_5_Sewer">'for LCU use only'!$BH$1</definedName>
    <definedName name="Commercial_Flow_5_Water">'for LCU use only'!$BG$1</definedName>
    <definedName name="Commercial_Flow_6_Sewer">'for LCU use only'!$BK$1</definedName>
    <definedName name="Commercial_Flow_6_Water">'for LCU use only'!$BJ$1</definedName>
    <definedName name="Commercial_Flows_1_Sewer">'for LCU use only'!$AV$1</definedName>
    <definedName name="Commercial_Flows_1_Water">'for LCU use only'!$AU$1</definedName>
    <definedName name="Commercial_Meter_1_Size">'for LCU use only'!$AT$1</definedName>
    <definedName name="Commercial_Meter_2_Size">'for LCU use only'!$AW$1</definedName>
    <definedName name="Commercial_Meter_3_Size">'for LCU use only'!$AZ$1</definedName>
    <definedName name="Commercial_Meter_4_Size">'for LCU use only'!$BC$1</definedName>
    <definedName name="Commercial_Meter_5_Size">'for LCU use only'!$BF$1</definedName>
    <definedName name="Commercial_Meter_6_Size">'for LCU use only'!$BI$1</definedName>
    <definedName name="Commercial_Use_1_Total_Sewer">'for LCU use only'!$BW$2</definedName>
    <definedName name="Commercial_Use_1_Total_Water">'for LCU use only'!$BV$2</definedName>
    <definedName name="Commercial_Use_2_Total_Sewer">'for LCU use only'!$BW$2</definedName>
    <definedName name="Commercial_Use_2_Total_Water">'for LCU use only'!$BX$2</definedName>
    <definedName name="Commercial_Use_3_Total_Sewer">'for LCU use only'!$CA$2</definedName>
    <definedName name="Commercial_Use_3_Total_Water">'for LCU use only'!$BZ$2</definedName>
    <definedName name="Commercial_Use_4_Total_Sewer">'for LCU use only'!$CC$2</definedName>
    <definedName name="Commercial_Use_4_Total_Water">'for LCU use only'!$CB$2</definedName>
    <definedName name="Commercial_Use_5_Total_Sewer">'for LCU use only'!$CE$2</definedName>
    <definedName name="Commercial_Use_5_Total_Water">'for LCU use only'!$CD$2</definedName>
    <definedName name="Commercial_Use_6_Total_Sewer">'for LCU use only'!$CG$2</definedName>
    <definedName name="Commercial_Use_6_Total_Water">'for LCU use only'!$CF$2</definedName>
    <definedName name="CommercialFlowSewer1">#REF!</definedName>
    <definedName name="CommercialFlowSewer1Total">#REF!</definedName>
    <definedName name="CommercialFlowSewer2">#REF!</definedName>
    <definedName name="CommercialFlowSewer2Total">#REF!</definedName>
    <definedName name="CommercialFlowSewer3">#REF!</definedName>
    <definedName name="CommercialFlowSewer3Total">#REF!</definedName>
    <definedName name="CommercialFlowSewer4">#REF!</definedName>
    <definedName name="CommercialFlowSewer4Total">#REF!</definedName>
    <definedName name="CommercialFlowSewer5">#REF!</definedName>
    <definedName name="CommercialFlowSewer5Total">#REF!</definedName>
    <definedName name="CommercialFlowSewer6">#REF!</definedName>
    <definedName name="CommercialFlowSewer6Total">#REF!</definedName>
    <definedName name="CommercialFlowWater1">#REF!</definedName>
    <definedName name="CommercialFlowWater1Total">#REF!</definedName>
    <definedName name="CommercialFlowWater2">#REF!</definedName>
    <definedName name="CommercialFlowWater2Total">#REF!</definedName>
    <definedName name="CommercialFlowWater3">#REF!</definedName>
    <definedName name="CommercialFlowWater3Total">#REF!</definedName>
    <definedName name="CommercialFlowWater4">#REF!</definedName>
    <definedName name="CommercialFlowWater4Total">#REF!</definedName>
    <definedName name="CommercialFlowWater5">#REF!</definedName>
    <definedName name="CommercialFlowWater5Total">#REF!</definedName>
    <definedName name="CommercialFlowWater6">#REF!</definedName>
    <definedName name="CommercialFlowWater6Total">#REF!</definedName>
    <definedName name="CommercialFlowWater7Total">#REF!</definedName>
    <definedName name="Commerical_Flow_2_Water">'for LCU use only'!$AX$1</definedName>
    <definedName name="Commerical_Use_2_Total_Sewer">'for LCU use only'!$BY$2</definedName>
    <definedName name="CommMeterSize_1">'for LCU use only'!$AT$2</definedName>
    <definedName name="cost">'for LCU use only'!$AF$4</definedName>
    <definedName name="DevCompanyName">'for LCU use only'!$O$2</definedName>
    <definedName name="DevContactPerson">'for LCU use only'!$P$2</definedName>
    <definedName name="Developer_Company_Name">'for LCU use only'!$O$1</definedName>
    <definedName name="Developer_Contact_Person">'for LCU use only'!$P$1</definedName>
    <definedName name="Developer_Phone_Number">'for LCU use only'!$R$1</definedName>
    <definedName name="Developers_Email_Address">'for LCU use only'!$Q$1</definedName>
    <definedName name="Developers_Fax_Number">'for LCU use only'!$S$1</definedName>
    <definedName name="Developers_Phone_Number">'for LCU use only'!$R$1</definedName>
    <definedName name="DevEmail">'for LCU use only'!$Q$2</definedName>
    <definedName name="DevFAXnumber">'for LCU use only'!$S$2</definedName>
    <definedName name="DevPhoneNumber">'for LCU use only'!$R$2</definedName>
    <definedName name="DO_Approved_or_Stipulated_Date">'for LCU use only'!$K$1</definedName>
    <definedName name="DOS_Number">'for LCU use only'!$I$1</definedName>
    <definedName name="DOSnumber">'for LCU use only'!$I$2</definedName>
    <definedName name="Eng_Firm_Name">'for LCU use only'!$C$1</definedName>
    <definedName name="Eng_Name">'for LCU use only'!$B$1</definedName>
    <definedName name="EngEmail">'for LCU use only'!$L$2</definedName>
    <definedName name="EngFaxNumber">'for LCU use only'!$E$2</definedName>
    <definedName name="EngFirmName">'for LCU use only'!$C$2</definedName>
    <definedName name="Engineers_Email_Address">'for LCU use only'!$L$1</definedName>
    <definedName name="Engineers_Name">'for LCU use only'!$B$1</definedName>
    <definedName name="EngName">'for LCU use only'!$B$2</definedName>
    <definedName name="EngPhoneNumber">'for LCU use only'!$D$2</definedName>
    <definedName name="Estimated_Cost_of_Construction">'for LCU use only'!$AF$1</definedName>
    <definedName name="EstimatedConstructionCost">'for LCU use only'!$AF$2</definedName>
    <definedName name="Fax_Number">'for LCU use only'!$E$1</definedName>
    <definedName name="Fire_Line">'for LCU use only'!$W$1</definedName>
    <definedName name="FireLine">'for LCU use only'!$W$2</definedName>
    <definedName name="Force_Main">'for LCU use only'!$Z$1</definedName>
    <definedName name="Force_Main_Connection_Only">'for LCU use only'!$AA$1</definedName>
    <definedName name="ForceMain">'for LCU use only'!$Z$2</definedName>
    <definedName name="Gravity_Collection_System">'for LCU use only'!$Y$1</definedName>
    <definedName name="GravityCollectionSystem">'for LCU use only'!$Y$2</definedName>
    <definedName name="Half_Sewer_and_PrePaid_Sewer_Credits">'for LCU use only'!$CO$1</definedName>
    <definedName name="Half_Water_and_PrePaid_Water_Credits">'for LCU use only'!$CM$1</definedName>
    <definedName name="Half_Water_Half_Sewer_and_Rebate_Due">'for LCU use only'!$CS$1</definedName>
    <definedName name="Half_Water_Half_Sewer_and_Review_Fee">'for LCU use only'!$CT$1</definedName>
    <definedName name="Half_Water_Half_Sewer_Review_Fees_plus_PrePaid">'for LCU use only'!$CQ$1</definedName>
    <definedName name="HalfSewer">#REF!</definedName>
    <definedName name="HalfWater">#REF!</definedName>
    <definedName name="HW_HS_RF_plus_PrePaid">'for LCU use only'!$CQ$1</definedName>
    <definedName name="Hyd">'for LCU use only'!$V$1</definedName>
    <definedName name="Hydrant">'for LCU use only'!$V$2</definedName>
    <definedName name="Irrigation_Flow">'for LCU use only'!$AH$2</definedName>
    <definedName name="Irrigation_Flows_Water">'for LCU use only'!$AJ$1</definedName>
    <definedName name="Irrigation_Meter_Size">'for LCU use only'!$AI$1</definedName>
    <definedName name="Irrigation_Total_Water">'for LCU use only'!$BQ$1</definedName>
    <definedName name="IrrigationFlow">'for LCU use only'!$AJ$2</definedName>
    <definedName name="IrrigationFlows">'for LCU use only'!$AJ$2</definedName>
    <definedName name="IrrigationMeterSize">'for LCU use only'!$AI$2</definedName>
    <definedName name="IrrigationTotalWater">'for LCU use only'!#REF!</definedName>
    <definedName name="LCOnumber">'for LCU use only'!$K$2</definedName>
    <definedName name="LCU_Number">'for LCU use only'!$H$1</definedName>
    <definedName name="LCUnumber">'for LCU use only'!$H$2</definedName>
    <definedName name="LDO_Number">'for LCU use only'!$J$1</definedName>
    <definedName name="Lift_Station">'for LCU use only'!$AC$1</definedName>
    <definedName name="LIFT_STATION_METER_TOTAL">'for LCU use only'!$BP$2</definedName>
    <definedName name="Lift_Station_Total">'for LCU use only'!$BP$1</definedName>
    <definedName name="LiftStation">'for LCU use only'!$AC$2</definedName>
    <definedName name="LiftStationMeters">'for LCU use only'!$AS$2</definedName>
    <definedName name="LiftStationMeterTotal">'for LCU use only'!#REF!</definedName>
    <definedName name="LiftStationsMeters">'for LCU use only'!$AS$2</definedName>
    <definedName name="Location">'for LCU use only'!$G$1</definedName>
    <definedName name="MFR_Master_Meter_SIZE">'for LCU use only'!$AO$1</definedName>
    <definedName name="MFR_Master_Metered_Total_Sewer">'for LCU use only'!$BS$2</definedName>
    <definedName name="MFR_Master_Metered_Total_Water">'for LCU use only'!$BR$2</definedName>
    <definedName name="MFR_Master_Metered_Units_Sewer">'for LCU use only'!$AN$1</definedName>
    <definedName name="MFR_Master_Metered_Units_Water">'for LCU use only'!$AM$1</definedName>
    <definedName name="MFR_Total_Sewer">'for LCU use only'!$BS$1</definedName>
    <definedName name="MFR_Total_Water">'for LCU use only'!$BR$1</definedName>
    <definedName name="MFRmasterMeteredSewerTotal">#REF!</definedName>
    <definedName name="MFRmasterMeteredWaterTotal">#REF!</definedName>
    <definedName name="MFRsewer">'for LCU use only'!$AN$2</definedName>
    <definedName name="MFRwater">'for LCU use only'!$AM$2</definedName>
    <definedName name="minimum_review_fee">'for LCU use only'!$AI$4</definedName>
    <definedName name="MultiFamilyUnits_Sewer">'for LCU use only'!$AN$2</definedName>
    <definedName name="MutliFamilyUnits_Water">'for LCU use only'!$AM$2</definedName>
    <definedName name="Number_of_Lift_Stations_Meters">'for LCU use only'!$AS$1</definedName>
    <definedName name="One_Half_Sewer">'for LCU use only'!$BR$2</definedName>
    <definedName name="One_Half_Sewer_Total">'for LCU use only'!$CN$1</definedName>
    <definedName name="One_Half_Water">'for LCU use only'!$BP$2</definedName>
    <definedName name="One_Half_Water_and_Sewer">'for LCU use only'!$BS$2</definedName>
    <definedName name="One_Half_Water_Sewer_and_RebateDue">'for LCU use only'!$BV$2</definedName>
    <definedName name="One_Half_Water_Sewer_and_ReviewFee">'for LCU use only'!#REF!</definedName>
    <definedName name="One_Half_Water_Total">'for LCU use only'!$CL$1</definedName>
    <definedName name="one_percent">'for LCU use only'!$AG$4</definedName>
    <definedName name="Phone_Number">'for LCU use only'!$D$1</definedName>
    <definedName name="PhoneNumber">'for LCU use only'!$D$2</definedName>
    <definedName name="PrePaid_Sewer">'for LCU use only'!$BM$1</definedName>
    <definedName name="PrePaid_Sewer_Fees_Subtracted">'for LCU use only'!#REF!</definedName>
    <definedName name="PrePaid_Water">'for LCU use only'!$BL$1</definedName>
    <definedName name="PrePaid_Water_and_Sewer">'for LCU use only'!$CV$1</definedName>
    <definedName name="PrePaid_Water_Fees_Subtracted">'for LCU use only'!$BX$2</definedName>
    <definedName name="PrePaidSewer">'for LCU use only'!$BM$2</definedName>
    <definedName name="PrepaidSewerFees">#REF!</definedName>
    <definedName name="PrePaidWater">'for LCU use only'!$BL$2</definedName>
    <definedName name="PrepaidWaterFees">#REF!</definedName>
    <definedName name="_xlnm.Print_Area" localSheetId="1">New_Project_Submittal_Form!$A$1:$AS$188</definedName>
    <definedName name="_xlnm.Print_Area" localSheetId="2">'Sample Quote'!$A$1:$AD$51</definedName>
    <definedName name="Project_Name">'for LCU use only'!$A$1</definedName>
    <definedName name="ProjectLocationAddress">'for LCU use only'!$G$2</definedName>
    <definedName name="ProjectName">'for LCU use only'!$A$2</definedName>
    <definedName name="Rebate_Amount_Due">'for LCU use only'!$AG$2</definedName>
    <definedName name="Rebate_Amount_Due_Sewer">'for LCU use only'!$AH$1</definedName>
    <definedName name="Rebate_Amount_Due_Water">'for LCU use only'!$AG$1</definedName>
    <definedName name="RebateAmountDue">'for LCU use only'!$AG$2</definedName>
    <definedName name="Reuse_Main_Extension">'for LCU use only'!$AD$1</definedName>
    <definedName name="Reuse_Meter_Station">'for LCU use only'!$AE$1</definedName>
    <definedName name="ReuseMainExtension">'for LCU use only'!$AD$2</definedName>
    <definedName name="ReuseMeterStation">'for LCU use only'!$AE$2</definedName>
    <definedName name="Review_Fee_Total">'for LCU use only'!$CU$1</definedName>
    <definedName name="ReviewFee">'for LCU use only'!$BW$2</definedName>
    <definedName name="RV_Master_Meter_SIZE">'for LCU use only'!$AR$1</definedName>
    <definedName name="RV_Master_Metered_Units_Sewer">'for LCU use only'!$AQ$1</definedName>
    <definedName name="RV_Master_Metered_Units_Water">'for LCU use only'!$AP$1</definedName>
    <definedName name="RV_Sewer_Total">'for LCU use only'!$BU$1</definedName>
    <definedName name="RV_Total_Sewer">'for LCU use only'!$BU$2</definedName>
    <definedName name="RV_Total_Water">'for LCU use only'!$BT$2</definedName>
    <definedName name="RV_Water_Total">'for LCU use only'!$BT$1</definedName>
    <definedName name="Sewer_Lateral">'for LCU use only'!$AB$1</definedName>
    <definedName name="SewerLateral">'for LCU use only'!$AB$2</definedName>
    <definedName name="SFR_Individually_Metered_Units_Sewer">'for LCU use only'!$AL$1</definedName>
    <definedName name="SFR_Individually_Metered_Units_Water">'for LCU use only'!$AK$1</definedName>
    <definedName name="SFR_Sewer_Total">'for LCU use only'!$BO$1</definedName>
    <definedName name="SFR_Total">'for LCU use only'!$BO$1</definedName>
    <definedName name="SFR_Total_Sewer">'for LCU use only'!$BO$2</definedName>
    <definedName name="SFR_Total_Water">'for LCU use only'!$BN$2</definedName>
    <definedName name="SFR_Water_Total">'for LCU use only'!$BN$1</definedName>
    <definedName name="SFRsewer">'for LCU use only'!$AL$2</definedName>
    <definedName name="SFRtotalSewer">#REF!</definedName>
    <definedName name="SFRtotalWater">#REF!</definedName>
    <definedName name="SFRwater">'for LCU use only'!$AK$2</definedName>
    <definedName name="SingleFamilyUnits_Sewer">'for LCU use only'!$AL$2</definedName>
    <definedName name="SingleFamilyUnits_Water">'for LCU use only'!$AK$2</definedName>
    <definedName name="STRAP_Number">'for LCU use only'!$F$1</definedName>
    <definedName name="STRAPnumber">'for LCU use only'!$F$2</definedName>
    <definedName name="Total_Sewer">'for LCU use only'!#REF!</definedName>
    <definedName name="Total_Sewer_Rebate_Due">'for LCU use only'!$CK$1</definedName>
    <definedName name="Total_Sewer_Without_Credits">'for LCU use only'!#REF!</definedName>
    <definedName name="Total_Wastewater_Without_Credit">'for LCU use only'!#REF!</definedName>
    <definedName name="Total_Wastewater_Without_Credit_or_PrePaids">'for LCU use only'!$CI$1</definedName>
    <definedName name="Total_Water">'for LCU use only'!#REF!</definedName>
    <definedName name="Total_Water_and_Sewer">'for LCU use only'!#REF!</definedName>
    <definedName name="Total_Water_Rebate_Due">'for LCU use only'!$CJ$1</definedName>
    <definedName name="Total_Water_Without_Credit">'for LCU use only'!$CH$2</definedName>
    <definedName name="Total_Water_Without_Credit_or_PrePaids">'for LCU use only'!$CH$1</definedName>
    <definedName name="Total_Water_Without_Credits">'for LCU use only'!#REF!</definedName>
    <definedName name="TotalSewer">#REF!</definedName>
    <definedName name="TotalWater">#REF!</definedName>
    <definedName name="Water_and_Sewer_Rebate_Total">'for LCU use only'!$CR$1</definedName>
    <definedName name="Water_Dist_System">'for LCU use only'!$T$1</definedName>
    <definedName name="Water_Main_Extension">'for LCU use only'!$U$1</definedName>
    <definedName name="Water_Service">'for LCU use only'!$X$1</definedName>
    <definedName name="WaterDistSystem">'for LCU use only'!$T$2</definedName>
    <definedName name="WaterMainExtension">'for LCU use only'!$U$2</definedName>
    <definedName name="WaterService">'for LCU use only'!$X$2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0" i="1" l="1"/>
  <c r="AA39" i="1"/>
  <c r="AA38" i="1"/>
  <c r="Z12" i="1"/>
  <c r="AA14" i="1"/>
  <c r="AA16" i="1"/>
  <c r="X27" i="1"/>
  <c r="X28" i="1"/>
  <c r="X29" i="1"/>
  <c r="X30" i="1"/>
  <c r="X26" i="1"/>
  <c r="X25" i="1"/>
  <c r="N27" i="1"/>
  <c r="N28" i="1"/>
  <c r="N29" i="1"/>
  <c r="N30" i="1"/>
  <c r="N26" i="1"/>
  <c r="N25" i="1"/>
  <c r="X23" i="1"/>
  <c r="X22" i="1"/>
  <c r="AA22" i="1"/>
  <c r="N23" i="1"/>
  <c r="N22" i="1"/>
  <c r="AA2" i="5"/>
  <c r="V207" i="4"/>
  <c r="AA15" i="1"/>
  <c r="AO97" i="4"/>
  <c r="AR2" i="5"/>
  <c r="AO2" i="5"/>
  <c r="O12" i="1"/>
  <c r="U12" i="1"/>
  <c r="I23" i="1"/>
  <c r="K23" i="1"/>
  <c r="Q23" i="1"/>
  <c r="U23" i="1"/>
  <c r="AA23" i="1"/>
  <c r="I31" i="1"/>
  <c r="I30" i="1"/>
  <c r="I29" i="1"/>
  <c r="I28" i="1"/>
  <c r="I27" i="1"/>
  <c r="I26" i="1"/>
  <c r="I25" i="1"/>
  <c r="I22" i="1"/>
  <c r="I21" i="1"/>
  <c r="CK2" i="5"/>
  <c r="CJ2" i="5"/>
  <c r="BM2" i="5"/>
  <c r="BL2" i="5"/>
  <c r="BK2" i="5"/>
  <c r="CG2" i="5"/>
  <c r="BJ2" i="5"/>
  <c r="CF2" i="5"/>
  <c r="BI2" i="5"/>
  <c r="BH2" i="5"/>
  <c r="CE2" i="5"/>
  <c r="BG2" i="5"/>
  <c r="CD2" i="5"/>
  <c r="BF2" i="5"/>
  <c r="BE2" i="5"/>
  <c r="CC2" i="5"/>
  <c r="BD2" i="5"/>
  <c r="CB2" i="5"/>
  <c r="BC2" i="5"/>
  <c r="BB2" i="5"/>
  <c r="CA2" i="5"/>
  <c r="BA2" i="5"/>
  <c r="BZ2" i="5"/>
  <c r="AZ2" i="5"/>
  <c r="AY2" i="5"/>
  <c r="BY2" i="5"/>
  <c r="AX2" i="5"/>
  <c r="BX2" i="5"/>
  <c r="AW2" i="5"/>
  <c r="AV2" i="5"/>
  <c r="BW2" i="5"/>
  <c r="AU2" i="5"/>
  <c r="BV2" i="5"/>
  <c r="AT2" i="5"/>
  <c r="AQ2" i="5"/>
  <c r="BU2" i="5"/>
  <c r="AP2" i="5"/>
  <c r="BT2" i="5"/>
  <c r="AS2" i="5"/>
  <c r="BP2" i="5"/>
  <c r="AN2" i="5"/>
  <c r="BS2" i="5"/>
  <c r="AM2" i="5"/>
  <c r="BR2" i="5"/>
  <c r="AL2" i="5"/>
  <c r="BO2" i="5"/>
  <c r="AK2" i="5"/>
  <c r="BN2" i="5"/>
  <c r="AJ2" i="5"/>
  <c r="BQ2" i="5"/>
  <c r="AI2" i="5"/>
  <c r="AH2" i="5"/>
  <c r="AG2" i="5"/>
  <c r="AE2" i="5"/>
  <c r="AD2" i="5"/>
  <c r="AC2" i="5"/>
  <c r="AB2" i="5"/>
  <c r="Z2" i="5"/>
  <c r="Y2" i="5"/>
  <c r="X2" i="5"/>
  <c r="W2" i="5"/>
  <c r="V2" i="5"/>
  <c r="U2" i="5"/>
  <c r="T2" i="5"/>
  <c r="S2" i="5"/>
  <c r="R2" i="5"/>
  <c r="Q2" i="5"/>
  <c r="P2" i="5"/>
  <c r="O2" i="5"/>
  <c r="N2" i="5"/>
  <c r="M2" i="5"/>
  <c r="L2" i="5"/>
  <c r="K2" i="5"/>
  <c r="J2" i="5"/>
  <c r="I2" i="5"/>
  <c r="H2" i="5"/>
  <c r="G2" i="5"/>
  <c r="F2" i="5"/>
  <c r="E2" i="5"/>
  <c r="D2" i="5"/>
  <c r="C2" i="5"/>
  <c r="B2" i="5"/>
  <c r="A2" i="5"/>
  <c r="AF2" i="5"/>
  <c r="CU2" i="5"/>
  <c r="AA35" i="1"/>
  <c r="Q35" i="1"/>
  <c r="C12" i="1"/>
  <c r="S10" i="1"/>
  <c r="D10" i="1"/>
  <c r="E8" i="1"/>
  <c r="E6" i="1"/>
  <c r="J149" i="4"/>
  <c r="J106" i="4"/>
  <c r="J57" i="4"/>
  <c r="K32" i="1"/>
  <c r="Q32" i="1"/>
  <c r="K25" i="1"/>
  <c r="Q25" i="1"/>
  <c r="U22" i="1"/>
  <c r="K22" i="1"/>
  <c r="Q22" i="1"/>
  <c r="U21" i="1"/>
  <c r="AA21" i="1"/>
  <c r="K21" i="1"/>
  <c r="Q21" i="1"/>
  <c r="U30" i="1"/>
  <c r="AA30" i="1"/>
  <c r="U29" i="1"/>
  <c r="AA29" i="1"/>
  <c r="U28" i="1"/>
  <c r="AA28" i="1"/>
  <c r="U27" i="1"/>
  <c r="AA27" i="1"/>
  <c r="U26" i="1"/>
  <c r="K30" i="1"/>
  <c r="Q30" i="1"/>
  <c r="K29" i="1"/>
  <c r="Q29" i="1"/>
  <c r="K28" i="1"/>
  <c r="Q28" i="1"/>
  <c r="K27" i="1"/>
  <c r="K26" i="1"/>
  <c r="Q26" i="1"/>
  <c r="K31" i="1"/>
  <c r="Q31" i="1"/>
  <c r="U25" i="1"/>
  <c r="AA25" i="1"/>
  <c r="CV2" i="5"/>
  <c r="CR2" i="5"/>
  <c r="CH2" i="5"/>
  <c r="CL2" i="5"/>
  <c r="CI2" i="5"/>
  <c r="CN2" i="5"/>
  <c r="CO2" i="5"/>
  <c r="AA26" i="1"/>
  <c r="AA34" i="1"/>
  <c r="Q27" i="1"/>
  <c r="Q34" i="1"/>
  <c r="AA37" i="1"/>
  <c r="CS2" i="5"/>
  <c r="CT2" i="5"/>
  <c r="CM2" i="5"/>
  <c r="CQ2" i="5"/>
  <c r="CP2" i="5"/>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<sst xmlns="http://schemas.openxmlformats.org/spreadsheetml/2006/main" count="516" uniqueCount="340">
  <si>
    <t>--THIS PAGE TO BE COMPLETED BY LEE COUNTY UTILITIES PERSONNEL--</t>
  </si>
  <si>
    <t>Water</t>
  </si>
  <si>
    <t>Wastewater</t>
  </si>
  <si>
    <t>X</t>
  </si>
  <si>
    <t>=</t>
  </si>
  <si>
    <t>5/8"</t>
  </si>
  <si>
    <t>PLEASE MAKE CHECKS PAYABLE TO ‘LEE COUNTY BOCC’</t>
  </si>
  <si>
    <t>---THIS QUOTE IS SUBJECT TO CHANGE UPON REVIEW OF PROJECT AND/OR CHANGE IN DEVELOPMENT---</t>
  </si>
  <si>
    <t>STRAP #(s):</t>
  </si>
  <si>
    <t>Engineering Firm:</t>
  </si>
  <si>
    <t>PLEASE NOTE: THIS PROJECT WILL BE REQUIRED TO FOLLOW THE MOST CURRENT</t>
  </si>
  <si>
    <t>APPROVED SECTIONS OF LEE COUNTY UTILITIES DESIGN MANUAL/OPERATIONS MANUAL</t>
  </si>
  <si>
    <t>Type of Connection:</t>
  </si>
  <si>
    <t>Meter Size</t>
  </si>
  <si>
    <t xml:space="preserve">Quote To:  </t>
  </si>
  <si>
    <r>
      <t xml:space="preserve">Project Name:  </t>
    </r>
    <r>
      <rPr>
        <sz val="10"/>
        <color indexed="8"/>
        <rFont val="Calibri"/>
        <family val="2"/>
      </rPr>
      <t xml:space="preserve"> </t>
    </r>
  </si>
  <si>
    <r>
      <t>Units/  GPD</t>
    </r>
    <r>
      <rPr>
        <u/>
        <sz val="9"/>
        <color indexed="8"/>
        <rFont val="Cambria"/>
        <family val="1"/>
      </rPr>
      <t>*</t>
    </r>
  </si>
  <si>
    <t>NUMBER OF LIFT STATIONS                                       (1 ERU/250 GPD* FOR EACH WATER SERVICE)</t>
  </si>
  <si>
    <t xml:space="preserve">SUB-TOTAL </t>
  </si>
  <si>
    <t>NEW PROJECTS:  PROJECTS INFORMATION/SUBMITTAL SHEET</t>
  </si>
  <si>
    <t>* Please be sure to include a .pdf of the construction plans and a copy of the Engineer’s Probable Cost Opinion.</t>
  </si>
  <si>
    <t>Date:</t>
  </si>
  <si>
    <t xml:space="preserve"> L.D.O.#</t>
  </si>
  <si>
    <t>Project Name:</t>
  </si>
  <si>
    <t>Strap Number:</t>
  </si>
  <si>
    <t>Location:</t>
  </si>
  <si>
    <r>
      <rPr>
        <b/>
        <u/>
        <sz val="11"/>
        <color indexed="8"/>
        <rFont val="Times New Roman"/>
        <family val="1"/>
      </rPr>
      <t>Project Description:</t>
    </r>
    <r>
      <rPr>
        <sz val="11"/>
        <color indexed="8"/>
        <rFont val="Times New Roman"/>
        <family val="1"/>
      </rPr>
      <t xml:space="preserve"> </t>
    </r>
  </si>
  <si>
    <t>Potable Water Distribution System</t>
  </si>
  <si>
    <t>Water Main Extension</t>
  </si>
  <si>
    <t>Sanitary</t>
  </si>
  <si>
    <t>Gravity Collection System</t>
  </si>
  <si>
    <t>Force Main</t>
  </si>
  <si>
    <t>Reuse</t>
  </si>
  <si>
    <t>Reuse Main Extension</t>
  </si>
  <si>
    <t>Reuse Meter Station</t>
  </si>
  <si>
    <t>Other</t>
  </si>
  <si>
    <t xml:space="preserve"> </t>
  </si>
  <si>
    <t xml:space="preserve">Water: </t>
  </si>
  <si>
    <t>Sewer:</t>
  </si>
  <si>
    <t>Meter Size:</t>
  </si>
  <si>
    <t>ERUs:</t>
  </si>
  <si>
    <t>What will this meter serve?</t>
  </si>
  <si>
    <t>2,500 sq ft medical office building</t>
  </si>
  <si>
    <t>2 doctors at 250 gpd each = 500 gpd plus 8 staff members at 15 gpd = 120 gpd. Total 620 gpd</t>
  </si>
  <si>
    <t>Estimated Flows for Commercial Meter #1</t>
  </si>
  <si>
    <t>1"</t>
  </si>
  <si>
    <t>Estimated Flows for Commercial Meter #2</t>
  </si>
  <si>
    <t>Estimated Flows for Commercial Meter #3</t>
  </si>
  <si>
    <t>Estimated Flows for Commercial Meter #4</t>
  </si>
  <si>
    <t>Estimated Flows for Commercial Meter #5</t>
  </si>
  <si>
    <t>Estimated Flows for Commercial Meter #6</t>
  </si>
  <si>
    <t>Estimated Flows for IRRIGATION Meter</t>
  </si>
  <si>
    <t>TOTAL ERUs:</t>
  </si>
  <si>
    <t>DEVELOPER INFORMATION:</t>
  </si>
  <si>
    <t>Name of Developer &amp;/or Owner:</t>
  </si>
  <si>
    <t>Name and Title of Representative:</t>
  </si>
  <si>
    <t>Mailing Address:</t>
  </si>
  <si>
    <t>City, State &amp; Zip:</t>
  </si>
  <si>
    <t>Telephone Number:</t>
  </si>
  <si>
    <t>Fax Number:</t>
  </si>
  <si>
    <t>E-mail Address:</t>
  </si>
  <si>
    <t>Name of Engineering Firm:</t>
  </si>
  <si>
    <t>Name of Project Engineer:</t>
  </si>
  <si>
    <t>Alternate Contact Person:</t>
  </si>
  <si>
    <t>DOS #:</t>
  </si>
  <si>
    <t>LDO #:</t>
  </si>
  <si>
    <t>Project name</t>
  </si>
  <si>
    <t>Engineer's name</t>
  </si>
  <si>
    <t>Engineering Firm name</t>
  </si>
  <si>
    <t>Phone #</t>
  </si>
  <si>
    <t>Fax #</t>
  </si>
  <si>
    <t>STRAP #</t>
  </si>
  <si>
    <t>DOS #</t>
  </si>
  <si>
    <t>Engineer's Email Address</t>
  </si>
  <si>
    <t>Alternate Contact</t>
  </si>
  <si>
    <t>Alternate Contact Email Address</t>
  </si>
  <si>
    <t>Developer Company Name</t>
  </si>
  <si>
    <t>Developer Contact Person</t>
  </si>
  <si>
    <t>Developer's Email Address</t>
  </si>
  <si>
    <t>Developer's Phone Number</t>
  </si>
  <si>
    <t>Developer's Fax Number</t>
  </si>
  <si>
    <t>Water Dist. System</t>
  </si>
  <si>
    <t>Hyd</t>
  </si>
  <si>
    <t>Fire Line</t>
  </si>
  <si>
    <t>Water Service</t>
  </si>
  <si>
    <t>Sewer Lateral</t>
  </si>
  <si>
    <t>Lift Station</t>
  </si>
  <si>
    <t>ESTIMATED COST OF CONSTRUCTION</t>
  </si>
  <si>
    <t>Irrigation meter size</t>
  </si>
  <si>
    <t xml:space="preserve">SFR Individually Metered   Units Water  </t>
  </si>
  <si>
    <t xml:space="preserve">SFR Individually Metered   Units Sewer  </t>
  </si>
  <si>
    <t xml:space="preserve">MFR Master Metered Units Water </t>
  </si>
  <si>
    <t>MFR Master Metered Units Sewer</t>
  </si>
  <si>
    <t>Commercial meter size Use 1</t>
  </si>
  <si>
    <t>Commercial Flows (Use - 1) Water</t>
  </si>
  <si>
    <t>Commercial Flows (Use - 1) Sewer</t>
  </si>
  <si>
    <t>Commercial meter size Use 2</t>
  </si>
  <si>
    <t>Commercial Flows (Use - 2) Water</t>
  </si>
  <si>
    <t>Commercial Flows (Use - 2) Sewer</t>
  </si>
  <si>
    <t>Commercial meter size Use 3</t>
  </si>
  <si>
    <t>Commercial Flows (Use - 3) Water</t>
  </si>
  <si>
    <t>Commercial Flows (Use - 3) Sewer</t>
  </si>
  <si>
    <t>Commercial meter size Use 4</t>
  </si>
  <si>
    <t>Commercial Flows (Use - 4) Water</t>
  </si>
  <si>
    <t>Commercial Flows (Use - 4) Sewer</t>
  </si>
  <si>
    <t>Commercial meter size Use 5</t>
  </si>
  <si>
    <t>Commercial Flows (Use - 5) Water</t>
  </si>
  <si>
    <t>Commercial Flows (Use - 5) Sewer</t>
  </si>
  <si>
    <t>Commercial meter size Use 6</t>
  </si>
  <si>
    <t>Commercial Flows (Use - 6) Water</t>
  </si>
  <si>
    <t>Commercial Flows (Use -6) Sewer</t>
  </si>
  <si>
    <t>PREPAID WATER FEES TO BE SUBTRACTED</t>
  </si>
  <si>
    <t>PREPAID SEWER FEES TO BE SUBTRACTED</t>
  </si>
  <si>
    <t>50% Water</t>
  </si>
  <si>
    <t>50% sewer</t>
  </si>
  <si>
    <t>REVIEW FEE</t>
  </si>
  <si>
    <t>D.O. DIRECTORY</t>
  </si>
  <si>
    <t>*******************************************</t>
  </si>
  <si>
    <t>irrigation</t>
  </si>
  <si>
    <t>prepaid water</t>
  </si>
  <si>
    <t>prepaid sewer</t>
  </si>
  <si>
    <t>CREATE PROJECT CONTACT LOG</t>
  </si>
  <si>
    <t>check cases to see if a case exist first.</t>
  </si>
  <si>
    <t>CREATE FEE QUOTE AND CHECKLIST</t>
  </si>
  <si>
    <t>CREATE TIDEMARK CASE</t>
  </si>
  <si>
    <t>UPDATE - ACTIVE DEVELOPER PROJECTS</t>
  </si>
  <si>
    <t>..\LABELS\FILE LABELS TAK.doc</t>
  </si>
  <si>
    <t>For the irrigation meter please attach either the Blaney Criddle formula or an Architect's calculations</t>
  </si>
  <si>
    <t xml:space="preserve">Water Service(s) </t>
  </si>
  <si>
    <t xml:space="preserve">Sewer Service(s) </t>
  </si>
  <si>
    <t>ENGINEER INFORMATION:</t>
  </si>
  <si>
    <t>DETAILED DESCRIPTION OF RESIDENTIAL  WATER CONSUMPTION</t>
  </si>
  <si>
    <t>Typical Meter Size:</t>
  </si>
  <si>
    <t>DETAILED DESCRIPTION OF COMMERCIAL/INDUSTRIAL WATER CONSUMPTION</t>
  </si>
  <si>
    <t xml:space="preserve">   </t>
  </si>
  <si>
    <t>Detailed business description:</t>
  </si>
  <si>
    <t xml:space="preserve">5/8" </t>
  </si>
  <si>
    <r>
      <rPr>
        <b/>
        <sz val="9.5"/>
        <color indexed="10"/>
        <rFont val="Times New Roman"/>
        <family val="1"/>
      </rPr>
      <t>EXAMPLE</t>
    </r>
    <r>
      <rPr>
        <b/>
        <sz val="9.5"/>
        <color indexed="8"/>
        <rFont val="Times New Roman"/>
        <family val="1"/>
      </rPr>
      <t xml:space="preserve"> </t>
    </r>
    <r>
      <rPr>
        <sz val="9.5"/>
        <color indexed="8"/>
        <rFont val="Times New Roman"/>
        <family val="1"/>
      </rPr>
      <t xml:space="preserve">- Estimated Flows for Commercial </t>
    </r>
  </si>
  <si>
    <r>
      <rPr>
        <b/>
        <sz val="9.5"/>
        <color indexed="10"/>
        <rFont val="Times New Roman"/>
        <family val="1"/>
      </rPr>
      <t>EXAMPLE</t>
    </r>
    <r>
      <rPr>
        <sz val="9.5"/>
        <color indexed="10"/>
        <rFont val="Times New Roman"/>
        <family val="1"/>
      </rPr>
      <t xml:space="preserve"> </t>
    </r>
    <r>
      <rPr>
        <sz val="9.5"/>
        <color indexed="8"/>
        <rFont val="Times New Roman"/>
        <family val="1"/>
      </rPr>
      <t xml:space="preserve">- Estimated Flows for Commercial </t>
    </r>
  </si>
  <si>
    <t>5,000 sq ft restaurant</t>
  </si>
  <si>
    <t>75 indoor seats, 50 outdoor tiki bar seats open more that 16 hours a day</t>
  </si>
  <si>
    <t>Below please show a detailed description of water consumption for commercial or industrial development by using F.A.C. 64 E-6 guidelines for each meter.   We have included a worksheet on the following page to assist in completing this section. Please note: Historical water use data is encouraged.</t>
  </si>
  <si>
    <t>Review fee:</t>
  </si>
  <si>
    <t>Overall dollar amount listed on attached Engineer’s Probable Cost Opinion:</t>
  </si>
  <si>
    <t>FOR LEE COUNTY UTILITIES USE</t>
  </si>
  <si>
    <t>Pre-Paid Water Amount:</t>
  </si>
  <si>
    <t>Rebate  Water Amount Due:</t>
  </si>
  <si>
    <t>Pre-Paid Sewer Amount:</t>
  </si>
  <si>
    <t>Rebate  Sewer Amount Due:</t>
  </si>
  <si>
    <t>Location</t>
  </si>
  <si>
    <t>DO Approved or Stipulated Date</t>
  </si>
  <si>
    <t>SFR Total Water</t>
  </si>
  <si>
    <t>SFR Total Sewer</t>
  </si>
  <si>
    <t xml:space="preserve"> Lift Station Meter Total</t>
  </si>
  <si>
    <t>Commercial Use -1 Total Water</t>
  </si>
  <si>
    <t>Commercial Use -1 Total Sewer</t>
  </si>
  <si>
    <t>Commercial Use -2 Total Water</t>
  </si>
  <si>
    <t>Commercial Use -2 Total Sewer</t>
  </si>
  <si>
    <t>Commercial Use -3 Total Water</t>
  </si>
  <si>
    <t>Commercial Use -3 Total Sewer</t>
  </si>
  <si>
    <t>Commercial Use -4 Total Water</t>
  </si>
  <si>
    <t>Commercial Use -4 Total Sewer</t>
  </si>
  <si>
    <t>Commercial Use -5 Total Water</t>
  </si>
  <si>
    <t>Commercial Use -5 Total Sewer</t>
  </si>
  <si>
    <t>Commercial Use -6 Total Water</t>
  </si>
  <si>
    <t>Commercial Use -6 Total Sewer</t>
  </si>
  <si>
    <t>Total Rebate Amount Due</t>
  </si>
  <si>
    <t>50% Water Sewer and Review Fee</t>
  </si>
  <si>
    <t>Engineering Firms</t>
  </si>
  <si>
    <t/>
  </si>
  <si>
    <t xml:space="preserve">     </t>
  </si>
  <si>
    <t>Advantage Engineering</t>
  </si>
  <si>
    <t>Agnoli, Barber &amp; Brundage</t>
  </si>
  <si>
    <t>Aim Engineering</t>
  </si>
  <si>
    <t>Alpha Engineering</t>
  </si>
  <si>
    <t>..\LABELS\FILE LABELS MMM.doc</t>
  </si>
  <si>
    <t>Anchor Engineering</t>
  </si>
  <si>
    <t>Aqua Terra Dynamics</t>
  </si>
  <si>
    <t>Arcadis Engineering</t>
  </si>
  <si>
    <t>Ascot Development</t>
  </si>
  <si>
    <t>Atwell Hicks</t>
  </si>
  <si>
    <t>Avalon Engineering</t>
  </si>
  <si>
    <t>Avid Engineering</t>
  </si>
  <si>
    <t>Banks Engineering</t>
  </si>
  <si>
    <t>Barbot, Steuart</t>
  </si>
  <si>
    <t>Barraco &amp; Associates</t>
  </si>
  <si>
    <t>Bean, Whitaker, Lutz &amp; Kareh</t>
  </si>
  <si>
    <t>Bosserman Engineering Services</t>
  </si>
  <si>
    <t>Boyle Engineering</t>
  </si>
  <si>
    <t>Brooks Colle' Engineering</t>
  </si>
  <si>
    <t>Butler Engineering</t>
  </si>
  <si>
    <t>Cavoli Engineering, Inc.</t>
  </si>
  <si>
    <t>Coastal Engineering</t>
  </si>
  <si>
    <t>Coastal Fire Protection</t>
  </si>
  <si>
    <t>Community Engineering</t>
  </si>
  <si>
    <t>Consul Tech</t>
  </si>
  <si>
    <t>CPH Engineers</t>
  </si>
  <si>
    <t>Creech Engineers, Inc.</t>
  </si>
  <si>
    <t>Darby Engineering</t>
  </si>
  <si>
    <t>David Douglas Associates</t>
  </si>
  <si>
    <t>Davidson Engineering</t>
  </si>
  <si>
    <t>DeLisi Fitzgerald</t>
  </si>
  <si>
    <t>Draper Technology, LLC</t>
  </si>
  <si>
    <t>DRMP</t>
  </si>
  <si>
    <t>ECT</t>
  </si>
  <si>
    <t>Engenuity Group, Inc</t>
  </si>
  <si>
    <t>En-Site</t>
  </si>
  <si>
    <t>Environmental Engineering</t>
  </si>
  <si>
    <t>Exceptional Engineering</t>
  </si>
  <si>
    <t>Focus Engineering</t>
  </si>
  <si>
    <t>Foley Engineering</t>
  </si>
  <si>
    <t>Gehrett Engineering</t>
  </si>
  <si>
    <t>Gulfshore Engineering, Inc.</t>
  </si>
  <si>
    <t>Heidt &amp; Associates</t>
  </si>
  <si>
    <t>Hole Montes</t>
  </si>
  <si>
    <t>H S A</t>
  </si>
  <si>
    <t>Infratech Engineering</t>
  </si>
  <si>
    <t>INK/LBFH</t>
  </si>
  <si>
    <t>Inkwerks</t>
  </si>
  <si>
    <t>Interplan, LLC</t>
  </si>
  <si>
    <t>Jeppesen Engineering</t>
  </si>
  <si>
    <t>Johnson Engineering</t>
  </si>
  <si>
    <t>JRI</t>
  </si>
  <si>
    <t>J W Ebner Consulting</t>
  </si>
  <si>
    <t>Keene Engineering</t>
  </si>
  <si>
    <t>Kimley Horne</t>
  </si>
  <si>
    <t>LA Civil</t>
  </si>
  <si>
    <t>Lake Hickory Ventures</t>
  </si>
  <si>
    <t>Land Investments</t>
  </si>
  <si>
    <t>Matrix Engineering &amp; Design</t>
  </si>
  <si>
    <t>McVay-Wood &amp; Associates</t>
  </si>
  <si>
    <t>McDonald Group International, Inc</t>
  </si>
  <si>
    <t>Morris Depew</t>
  </si>
  <si>
    <t>Neese &amp; Associates</t>
  </si>
  <si>
    <t>Phoenix Associates, Inc</t>
  </si>
  <si>
    <t>Progressive Engineering</t>
  </si>
  <si>
    <t>Q Grady Minor</t>
  </si>
  <si>
    <t>Quattrone &amp; Associates</t>
  </si>
  <si>
    <t>Roger Nall</t>
  </si>
  <si>
    <t>RWA Consulting</t>
  </si>
  <si>
    <t>Source, Inc.</t>
  </si>
  <si>
    <t>Southwest Engineering</t>
  </si>
  <si>
    <t>Speath Engineering</t>
  </si>
  <si>
    <t>Spectrum Engineering</t>
  </si>
  <si>
    <t>SRW Engineering</t>
  </si>
  <si>
    <t>Stephen Fleming &amp; Associates</t>
  </si>
  <si>
    <t>TDM</t>
  </si>
  <si>
    <t>TKW</t>
  </si>
  <si>
    <t>Urban Consulting</t>
  </si>
  <si>
    <t>Vanasse Daylor</t>
  </si>
  <si>
    <t>Waldrop Engineering</t>
  </si>
  <si>
    <t>Weber, Al</t>
  </si>
  <si>
    <t>WFC Engineering</t>
  </si>
  <si>
    <t>Wilson Miller</t>
  </si>
  <si>
    <t>LCU #:</t>
  </si>
  <si>
    <t>lcu2013-00001</t>
  </si>
  <si>
    <t>Approved or Stipulated date:</t>
  </si>
  <si>
    <t>LDO #</t>
  </si>
  <si>
    <t>Rebate Amount Due Water</t>
  </si>
  <si>
    <t>Rebate Amount Due Sewer</t>
  </si>
  <si>
    <t>RV Master Metered Units Water</t>
  </si>
  <si>
    <t>RV Master Metered Units Sewer</t>
  </si>
  <si>
    <t>Irrigation Total Water</t>
  </si>
  <si>
    <t>RV Total Water</t>
  </si>
  <si>
    <t>RV Total Sewer</t>
  </si>
  <si>
    <t>Total Water Rebate Due</t>
  </si>
  <si>
    <t>PREPAID WATER and SEWER FEES</t>
  </si>
  <si>
    <t>Total 50% Water, 50% Sewer and 100% Review fees, plus any pre-paid credits</t>
  </si>
  <si>
    <t xml:space="preserve">Completed by: _________________________________________________________________________________________________      Date:______________________  </t>
  </si>
  <si>
    <t xml:space="preserve"> Reviewed by: __________________________________________________________________________________________________      Date:_____________________       </t>
  </si>
  <si>
    <t>Total Water without Credit or PrePaids</t>
  </si>
  <si>
    <t>Total WasteWater without Credit or PrePaids</t>
  </si>
  <si>
    <t>Total Sewer Rebate Due</t>
  </si>
  <si>
    <t>Total 50% Water, 50% Sewer and  REBATE AMOUNT DUE</t>
  </si>
  <si>
    <t>IRRIGATION Flows - Water</t>
  </si>
  <si>
    <t>Number of Lift Station Meters</t>
  </si>
  <si>
    <t>RV Master Meter SIZE</t>
  </si>
  <si>
    <t>MFR Master Meter SIZE</t>
  </si>
  <si>
    <t>50% Water with Pre-Paid Credits</t>
  </si>
  <si>
    <t>50% Sewer with Pre-Paid Credits</t>
  </si>
  <si>
    <t>50% Water 50% Sewer and All Prepaid Credits</t>
  </si>
  <si>
    <t>Total Rebate Due:</t>
  </si>
  <si>
    <t>Force Main Connection</t>
  </si>
  <si>
    <t>Hydrant(s)</t>
  </si>
  <si>
    <t>Lift Station(s)</t>
  </si>
  <si>
    <t>Lee County Utilities will own the following infrastructure after it is placed into service. ''X' all that apply</t>
  </si>
  <si>
    <t>LCDOH</t>
  </si>
  <si>
    <t>FDEP</t>
  </si>
  <si>
    <t>LCDOT</t>
  </si>
  <si>
    <t xml:space="preserve">This project will require the following permits:  </t>
  </si>
  <si>
    <r>
      <t xml:space="preserve">Total Number of </t>
    </r>
    <r>
      <rPr>
        <b/>
        <sz val="10"/>
        <color indexed="8"/>
        <rFont val="Times New Roman"/>
        <family val="1"/>
      </rPr>
      <t>Recreation Vehicles or Other types</t>
    </r>
    <r>
      <rPr>
        <sz val="10"/>
        <color indexed="8"/>
        <rFont val="Times New Roman"/>
        <family val="1"/>
      </rPr>
      <t xml:space="preserve"> of Metered Residential Units:</t>
    </r>
  </si>
  <si>
    <r>
      <t xml:space="preserve">Total Number of </t>
    </r>
    <r>
      <rPr>
        <b/>
        <sz val="10"/>
        <color indexed="8"/>
        <rFont val="Times New Roman"/>
        <family val="1"/>
      </rPr>
      <t>MASTER</t>
    </r>
    <r>
      <rPr>
        <sz val="10"/>
        <color indexed="8"/>
        <rFont val="Times New Roman"/>
        <family val="1"/>
      </rPr>
      <t xml:space="preserve"> Metered Residential Single Family or Multi-Family Units:</t>
    </r>
  </si>
  <si>
    <r>
      <t xml:space="preserve">Total Number of </t>
    </r>
    <r>
      <rPr>
        <b/>
        <sz val="10"/>
        <color indexed="8"/>
        <rFont val="Times New Roman"/>
        <family val="1"/>
      </rPr>
      <t>INDIVIDUALLY</t>
    </r>
    <r>
      <rPr>
        <sz val="10"/>
        <color indexed="8"/>
        <rFont val="Times New Roman"/>
        <family val="1"/>
      </rPr>
      <t xml:space="preserve"> Metered Residential Single Family or Multi-Family Units:</t>
    </r>
  </si>
  <si>
    <t>Construction Drawings</t>
  </si>
  <si>
    <t>Total Number of LCU LIFT/PUMP STATIONS to be construction on THIS project, (this phase):</t>
  </si>
  <si>
    <t>Engineer’s Probable Cost Opinion</t>
  </si>
  <si>
    <t>Force Main Connection Only</t>
  </si>
  <si>
    <r>
      <t xml:space="preserve">Attached are the following </t>
    </r>
    <r>
      <rPr>
        <b/>
        <u/>
        <sz val="11"/>
        <color indexed="10"/>
        <rFont val="Times New Roman"/>
        <family val="1"/>
      </rPr>
      <t>REQUIRED</t>
    </r>
    <r>
      <rPr>
        <b/>
        <sz val="11"/>
        <color indexed="10"/>
        <rFont val="Times New Roman"/>
        <family val="1"/>
      </rPr>
      <t xml:space="preserve"> documents:</t>
    </r>
  </si>
  <si>
    <t>SAMPLE ESTIMATED FEE QUOTE - CALCULATION OF CONNECTION/CAPACITY FEES TO BE PRE-PAID</t>
  </si>
  <si>
    <t xml:space="preserve">MFR Master Metered Total Water </t>
  </si>
  <si>
    <t>MFR Master Metered Total Sewer</t>
  </si>
  <si>
    <t>PLEASE FILL IN ALL THE SHADED FIELDS THAT APPLY TO THIS PROJECT.             USE THE 'TAB' KEY TO GO TO EACH FIELD.                                                                                LEAVE THE '0s' (ZEROS) IN THE FIELDS THAT DO NOT APPLY TO THIS PROJECT.</t>
  </si>
  <si>
    <t>Pre-Design Meeting Date:</t>
  </si>
  <si>
    <t xml:space="preserve">DO # </t>
  </si>
  <si>
    <t>Fire Line backflow(s)</t>
  </si>
  <si>
    <r>
      <t xml:space="preserve">PRE-PAID CREDIT  </t>
    </r>
    <r>
      <rPr>
        <sz val="9"/>
        <rFont val="Cambria"/>
        <family val="1"/>
      </rPr>
      <t>(information to be provided by LCU if applicable to this project)</t>
    </r>
  </si>
  <si>
    <t>REBATE AMOUNT DUE (to be provided by LCU if applicable to this project)</t>
  </si>
  <si>
    <t>Sewer - Number of MF Units:</t>
  </si>
  <si>
    <r>
      <rPr>
        <sz val="11"/>
        <color indexed="8"/>
        <rFont val="Times New Roman"/>
        <family val="1"/>
      </rPr>
      <t>Water - Number</t>
    </r>
    <r>
      <rPr>
        <sz val="16"/>
        <color indexed="8"/>
        <rFont val="Times New Roman"/>
        <family val="1"/>
      </rPr>
      <t xml:space="preserve"> </t>
    </r>
    <r>
      <rPr>
        <sz val="10"/>
        <color indexed="8"/>
        <rFont val="Times New Roman"/>
        <family val="1"/>
      </rPr>
      <t xml:space="preserve">of MF Units: </t>
    </r>
  </si>
  <si>
    <t xml:space="preserve">Water - Number of RV Units: </t>
  </si>
  <si>
    <t>Sewer - Number of RV Units:</t>
  </si>
  <si>
    <t>Sewer - Number of SF lots:</t>
  </si>
  <si>
    <t xml:space="preserve">Water - Number of SF lots: </t>
  </si>
  <si>
    <t>Additional Information Required</t>
  </si>
  <si>
    <t>if applicable to your project</t>
  </si>
  <si>
    <t>FIRE LINES (DDCVA) INFORMATION</t>
  </si>
  <si>
    <t>This does not have anything to do with fire hydrants or water mains to fire hydrants.</t>
  </si>
  <si>
    <t>If there is more than one Fire Line (DDCVA) please answer the following questions</t>
  </si>
  <si>
    <t>Size(s) of Fire Line(s) (DDCVA)?</t>
  </si>
  <si>
    <t>Number of Fire Line(s) (DDCVA)?</t>
  </si>
  <si>
    <t>Do two (or more) Fire Lines (DDCVA) serve the same building(s)… Is the water main between the Fire Lines (DDCVA) connected/looped together?</t>
  </si>
  <si>
    <t>Explain which Fire Line(s) (DDCVA) are looped together. Explain in detail.</t>
  </si>
  <si>
    <t>What building number does each Fire Line (DDCVA) service? Please explain in detail.</t>
  </si>
  <si>
    <t>What building does the  Fire Line (DDCVA) service?</t>
  </si>
  <si>
    <r>
      <rPr>
        <b/>
        <sz val="11"/>
        <color indexed="8"/>
        <rFont val="Times New Roman"/>
        <family val="1"/>
      </rPr>
      <t xml:space="preserve">AFTER </t>
    </r>
    <r>
      <rPr>
        <sz val="11"/>
        <color indexed="8"/>
        <rFont val="Times New Roman"/>
        <family val="1"/>
      </rPr>
      <t xml:space="preserve">your project receives an approved or stipulated Development Order (D.O) from Community Development, and </t>
    </r>
    <r>
      <rPr>
        <b/>
        <sz val="11"/>
        <color indexed="8"/>
        <rFont val="Times New Roman"/>
        <family val="1"/>
      </rPr>
      <t>PRIOR TO</t>
    </r>
    <r>
      <rPr>
        <sz val="11"/>
        <color indexed="8"/>
        <rFont val="Times New Roman"/>
        <family val="1"/>
      </rPr>
      <t xml:space="preserve"> submitting your 'Approval to Construct' submittal package to Lee County Utilities, please </t>
    </r>
    <r>
      <rPr>
        <b/>
        <u/>
        <sz val="11"/>
        <color indexed="8"/>
        <rFont val="Times New Roman"/>
        <family val="1"/>
      </rPr>
      <t>e-mail this completed form, along with a .pdf of the construction plans and a copy of the Engineer’s Probable Cost Opinion,</t>
    </r>
    <r>
      <rPr>
        <sz val="11"/>
        <color indexed="8"/>
        <rFont val="Times New Roman"/>
        <family val="1"/>
      </rPr>
      <t xml:space="preserve"> to Lee County Utilities - Attn: Lcudcap@leegov.com.  Lee County Utilities personnel will review this information and, if acceptable, complete an ‘Estimated Connection/Capacity and Review Fee Quote’ showing the calculation of fees to be pre-paid upon submittal.  The completed ‘Estimated Connection/Capacity and Review Fee Quote’ will be e-mailed back to you along with Checklists of documents also required. Please include the ‘Estimated Fee Quote’ and the appropriate checklist in your 'Approval to Construct' and ‘Request for Final Acceptance’ submittal packages.</t>
    </r>
  </si>
  <si>
    <t xml:space="preserve">PLAN REVIEW FEES:  (ESTIMATED COST OF CONSTRUCTION X 1% OR $835.00 WHICHEVER IS GREATER) </t>
  </si>
  <si>
    <r>
      <t>Units/  GPD</t>
    </r>
    <r>
      <rPr>
        <sz val="9"/>
        <color indexed="8"/>
        <rFont val="Cambria"/>
        <family val="1"/>
      </rPr>
      <t>*</t>
    </r>
  </si>
  <si>
    <t>TOTAL DUE UPON SUBMITTAL:</t>
  </si>
  <si>
    <t>DUE UPON FINAL SUBMITTAL: WATER/WASTEWATER CAPACITY FEES IF BEFORE May 5, 2026
Please Note: Fees are due prior to placing the system into service. 
Capacity Rates at this time: Water= $10.98; Wastewater=$14.9625</t>
  </si>
  <si>
    <t>DUE UPON FINAL SUBMITTAL: WATER/WASTEWATER CAPACITY FEES IF BEFORE May 5, 2027
Please Note: Fees are due prior to placing the system into service. 
Capacity Rates at this time: Water= $12.20; Wastewater=$16.6250</t>
  </si>
  <si>
    <t>DUE UPON FINAL SUBMITTAL: WATER/WASTEWATER CAPACITY FEES IF BEFORE May 5, 2028
Please Note: Fees are due prior to placing the system into service. 
Capacity Rates at this time: Water= $13.42; Wastewater=$18.2875</t>
  </si>
  <si>
    <r>
      <t>Single-Family Residential</t>
    </r>
    <r>
      <rPr>
        <b/>
        <sz val="11"/>
        <color indexed="8"/>
        <rFont val="Cambria"/>
        <family val="1"/>
      </rPr>
      <t xml:space="preserve">             </t>
    </r>
    <r>
      <rPr>
        <sz val="9"/>
        <color indexed="8"/>
        <rFont val="Cambria"/>
        <family val="1"/>
      </rPr>
      <t xml:space="preserve"> 
</t>
    </r>
    <r>
      <rPr>
        <sz val="8"/>
        <color indexed="8"/>
        <rFont val="Cambria"/>
        <family val="1"/>
      </rPr>
      <t>(INDIVIDUALLY METERED RESIDENTIAL UNITS)</t>
    </r>
    <r>
      <rPr>
        <sz val="9"/>
        <color indexed="8"/>
        <rFont val="Cambria"/>
        <family val="1"/>
      </rPr>
      <t xml:space="preserve">
1 ERU = 250 GPD Water and/or 200 GPD Sewer</t>
    </r>
  </si>
  <si>
    <r>
      <t xml:space="preserve">Multi-Family Residential                                              </t>
    </r>
    <r>
      <rPr>
        <sz val="8"/>
        <color indexed="8"/>
        <rFont val="Cambria"/>
        <family val="1"/>
      </rPr>
      <t>(MASTER-METERED RESIDENTIAL UNITS)
0.8</t>
    </r>
    <r>
      <rPr>
        <sz val="9"/>
        <color indexed="8"/>
        <rFont val="Cambria"/>
        <family val="1"/>
      </rPr>
      <t xml:space="preserve"> ERU = 200 GPD Water and/or 160 GPD Sewer</t>
    </r>
  </si>
  <si>
    <t>RVs Residential
(MASTER-METERED RESIDENTIAL UNITS)
0.4 ERU = 100 GPD Water and/or 80 GPD Sewer</t>
  </si>
  <si>
    <r>
      <t xml:space="preserve">COMMERCIAL, INDUSTRIAL, OTHER </t>
    </r>
    <r>
      <rPr>
        <sz val="9"/>
        <color indexed="8"/>
        <rFont val="Cambria"/>
        <family val="1"/>
      </rPr>
      <t>**
*GALLON PER DAY
**BASED ON ESTIMATED FLOWS IN GPD WITH A MINIMUM 250 GPD WATER &amp; 200 GPD SEWER (1 ERU)</t>
    </r>
  </si>
  <si>
    <t>IRRIGATION  ** (Max 2,000 GDP)</t>
  </si>
  <si>
    <t>DUE UPON FINAL SUBMITTAL: WATER/WASTEWATER CAPACITY FEES IF ON/AFTER May 5, 2028
Please Note: Fees are due prior to placing the system into service. 
Capacity Rates at this time: Water= $14.64; Wastewater=$19.95</t>
  </si>
  <si>
    <t>PRIOR TO ISSUING RESIDENTIAL AVAILABILITY LETTERS, APPLICATION FOR SERVICE AND PAYING METER FEES WILL BE REQUIRED</t>
  </si>
  <si>
    <t>(As shown on the construction plans)</t>
  </si>
  <si>
    <t>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</si>
</sst>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164" formatCode="&quot;$&quot;#,##0.00"/>
    <numFmt numFmtId="165" formatCode="0;[Red]0"/>
    <numFmt numFmtId="166" formatCode="&quot;$&quot;#,##0.00;[Red]&quot;$&quot;#,##0.00"/>
    <numFmt numFmtId="167" formatCode="_(&quot;$&quot;* #,##0.0000_);_(&quot;$&quot;* \(#,##0.0000\);_(&quot;$&quot;* &quot;-&quot;??_);_(@_)"/>
    <numFmt numFmtId="168" formatCode="&quot;$&quot;#,##0.0000_);[Red]\(&quot;$&quot;#,##0.0000\)"/>
  </numFmts>
  <fonts count="79" x14ac:knownFonts="1">
    <font>
      <sz val="11"/>
      <color theme="1"/>
      <name val="Calibri"/>
      <family val="2"/>
      <scheme val="minor"/>
    </font>
    <font>
      <b/>
      <sz val="11"/>
      <color indexed="8"/>
      <name val="Times New Roman"/>
      <family val="1"/>
    </font>
    <font>
      <sz val="10"/>
      <color indexed="8"/>
      <name val="Calibri"/>
      <family val="2"/>
    </font>
    <font>
      <sz val="9"/>
      <color indexed="8"/>
      <name val="Cambria"/>
      <family val="1"/>
    </font>
    <font>
      <b/>
      <sz val="11"/>
      <color indexed="8"/>
      <name val="Cambria"/>
      <family val="1"/>
    </font>
    <font>
      <sz val="8"/>
      <color indexed="8"/>
      <name val="Cambria"/>
      <family val="1"/>
    </font>
    <font>
      <u/>
      <sz val="9"/>
      <color indexed="8"/>
      <name val="Cambria"/>
      <family val="1"/>
    </font>
    <font>
      <sz val="10"/>
      <color indexed="8"/>
      <name val="Times New Roman"/>
      <family val="1"/>
    </font>
    <font>
      <sz val="11"/>
      <color indexed="8"/>
      <name val="Times New Roman"/>
      <family val="1"/>
    </font>
    <font>
      <b/>
      <u/>
      <sz val="11"/>
      <color indexed="8"/>
      <name val="Times New Roman"/>
      <family val="1"/>
    </font>
    <font>
      <sz val="10"/>
      <name val="Arial"/>
      <family val="2"/>
    </font>
    <font>
      <u/>
      <sz val="10"/>
      <color indexed="12"/>
      <name val="Arial"/>
      <family val="2"/>
    </font>
    <font>
      <sz val="10"/>
      <color indexed="8"/>
      <name val="Arial"/>
      <family val="2"/>
    </font>
    <font>
      <sz val="12"/>
      <name val="Arial"/>
      <family val="2"/>
    </font>
    <font>
      <sz val="11"/>
      <name val="Arial"/>
      <family val="2"/>
    </font>
    <font>
      <sz val="14"/>
      <name val="Arial"/>
      <family val="2"/>
    </font>
    <font>
      <b/>
      <u/>
      <sz val="11"/>
      <name val="Times New Roman"/>
      <family val="1"/>
    </font>
    <font>
      <u/>
      <sz val="12"/>
      <name val="Times New Roman"/>
      <family val="1"/>
    </font>
    <font>
      <b/>
      <sz val="9.5"/>
      <color indexed="8"/>
      <name val="Times New Roman"/>
      <family val="1"/>
    </font>
    <font>
      <sz val="16"/>
      <color indexed="8"/>
      <name val="Times New Roman"/>
      <family val="1"/>
    </font>
    <font>
      <b/>
      <sz val="9.5"/>
      <color indexed="10"/>
      <name val="Times New Roman"/>
      <family val="1"/>
    </font>
    <font>
      <sz val="9.5"/>
      <color indexed="8"/>
      <name val="Times New Roman"/>
      <family val="1"/>
    </font>
    <font>
      <sz val="9.5"/>
      <color indexed="10"/>
      <name val="Times New Roman"/>
      <family val="1"/>
    </font>
    <font>
      <b/>
      <sz val="11"/>
      <name val="Times New Roman"/>
      <family val="1"/>
    </font>
    <font>
      <u/>
      <sz val="10"/>
      <name val="Arial"/>
      <family val="2"/>
    </font>
    <font>
      <sz val="9"/>
      <name val="Cambria"/>
      <family val="1"/>
    </font>
    <font>
      <b/>
      <sz val="10"/>
      <color indexed="8"/>
      <name val="Times New Roman"/>
      <family val="1"/>
    </font>
    <font>
      <b/>
      <sz val="11"/>
      <color indexed="10"/>
      <name val="Times New Roman"/>
      <family val="1"/>
    </font>
    <font>
      <b/>
      <u/>
      <sz val="11"/>
      <color indexed="10"/>
      <name val="Times New Roman"/>
      <family val="1"/>
    </font>
    <font>
      <b/>
      <i/>
      <sz val="14"/>
      <name val="Times New Roman"/>
      <family val="1"/>
    </font>
    <font>
      <sz val="8"/>
      <name val="Calibri"/>
      <family val="2"/>
    </font>
    <font>
      <sz val="11"/>
      <color theme="1"/>
      <name val="Calibri"/>
      <family val="2"/>
      <scheme val="minor"/>
    </font>
    <font>
      <b/>
      <sz val="11"/>
      <color theme="1"/>
      <name val="Times New Roman"/>
      <family val="1"/>
    </font>
    <font>
      <sz val="10"/>
      <color theme="1"/>
      <name val="Times New Roman"/>
      <family val="1"/>
    </font>
    <font>
      <b/>
      <sz val="11"/>
      <color rgb="FFC00000"/>
      <name val="Times New Roman"/>
      <family val="1"/>
    </font>
    <font>
      <sz val="12"/>
      <color theme="1"/>
      <name val="Times New Roman"/>
      <family val="1"/>
    </font>
    <font>
      <u/>
      <sz val="12"/>
      <color theme="1"/>
      <name val="Times New Roman"/>
      <family val="1"/>
    </font>
    <font>
      <sz val="11"/>
      <color theme="1"/>
      <name val="Times New Roman"/>
      <family val="1"/>
    </font>
    <font>
      <sz val="10"/>
      <color theme="1"/>
      <name val="Calibri"/>
      <family val="2"/>
      <scheme val="minor"/>
    </font>
    <font>
      <b/>
      <sz val="12"/>
      <color theme="1"/>
      <name val="Times New Roman"/>
      <family val="1"/>
    </font>
    <font>
      <u/>
      <sz val="11"/>
      <color theme="1"/>
      <name val="Times New Roman"/>
      <family val="1"/>
    </font>
    <font>
      <b/>
      <sz val="10"/>
      <color theme="1"/>
      <name val="Times New Roman"/>
      <family val="1"/>
    </font>
    <font>
      <b/>
      <sz val="10"/>
      <color theme="1"/>
      <name val="Calibri"/>
      <family val="2"/>
      <scheme val="minor"/>
    </font>
    <font>
      <b/>
      <u/>
      <sz val="12"/>
      <color theme="1"/>
      <name val="Times New Roman"/>
      <family val="1"/>
    </font>
    <font>
      <sz val="9"/>
      <color theme="1"/>
      <name val="Times New Roman"/>
      <family val="1"/>
    </font>
    <font>
      <sz val="11"/>
      <color rgb="FFC00000"/>
      <name val="Times New Roman"/>
      <family val="1"/>
    </font>
    <font>
      <b/>
      <sz val="11"/>
      <color rgb="FFFF0000"/>
      <name val="Times New Roman"/>
      <family val="1"/>
    </font>
    <font>
      <sz val="11"/>
      <color rgb="FFFF0000"/>
      <name val="Times New Roman"/>
      <family val="1"/>
    </font>
    <font>
      <sz val="9"/>
      <color rgb="FFFF0000"/>
      <name val="Times New Roman"/>
      <family val="1"/>
    </font>
    <font>
      <sz val="14"/>
      <color theme="1"/>
      <name val="Times New Roman"/>
      <family val="1"/>
    </font>
    <font>
      <b/>
      <sz val="14"/>
      <color theme="1"/>
      <name val="Times New Roman"/>
      <family val="1"/>
    </font>
    <font>
      <sz val="11"/>
      <color theme="1"/>
      <name val="Arial Nova"/>
      <family val="2"/>
    </font>
    <font>
      <sz val="9"/>
      <color theme="1"/>
      <name val="Cambria"/>
      <family val="1"/>
      <scheme val="major"/>
    </font>
    <font>
      <b/>
      <u/>
      <sz val="11"/>
      <color theme="1"/>
      <name val="Cambria"/>
      <family val="1"/>
    </font>
    <font>
      <sz val="9"/>
      <color theme="1"/>
      <name val="Calibri"/>
      <family val="2"/>
      <scheme val="minor"/>
    </font>
    <font>
      <b/>
      <sz val="9"/>
      <color theme="1"/>
      <name val="Cambria"/>
      <family val="1"/>
      <scheme val="major"/>
    </font>
    <font>
      <b/>
      <sz val="10"/>
      <color theme="1"/>
      <name val="Cambria"/>
      <family val="1"/>
      <scheme val="major"/>
    </font>
    <font>
      <b/>
      <sz val="11"/>
      <color theme="1"/>
      <name val="Cambria"/>
      <family val="1"/>
    </font>
    <font>
      <b/>
      <sz val="10"/>
      <color theme="1"/>
      <name val="Cambria"/>
      <family val="1"/>
    </font>
    <font>
      <sz val="14"/>
      <color theme="1"/>
      <name val="Cambria"/>
      <family val="1"/>
    </font>
    <font>
      <b/>
      <sz val="11"/>
      <name val="Calibri"/>
      <family val="2"/>
      <scheme val="minor"/>
    </font>
    <font>
      <sz val="11"/>
      <name val="Calibri"/>
      <family val="2"/>
      <scheme val="minor"/>
    </font>
    <font>
      <u/>
      <sz val="10"/>
      <color theme="1"/>
      <name val="Calibri"/>
      <family val="2"/>
      <scheme val="minor"/>
    </font>
    <font>
      <b/>
      <sz val="9"/>
      <color theme="1"/>
      <name val="Times New Roman"/>
      <family val="1"/>
    </font>
    <font>
      <b/>
      <i/>
      <sz val="11"/>
      <color rgb="FFFF0000"/>
      <name val="Times New Roman"/>
      <family val="1"/>
    </font>
    <font>
      <b/>
      <u/>
      <sz val="11"/>
      <color theme="1"/>
      <name val="Times New Roman"/>
      <family val="1"/>
    </font>
    <font>
      <b/>
      <sz val="9.5"/>
      <color theme="1"/>
      <name val="Times New Roman"/>
      <family val="1"/>
    </font>
    <font>
      <b/>
      <sz val="9.5"/>
      <color theme="1"/>
      <name val="Calibri"/>
      <family val="2"/>
      <scheme val="minor"/>
    </font>
    <font>
      <b/>
      <u/>
      <sz val="24"/>
      <color theme="1"/>
      <name val="Times New Roman"/>
      <family val="1"/>
    </font>
    <font>
      <b/>
      <sz val="20"/>
      <color theme="1"/>
      <name val="Times New Roman"/>
      <family val="1"/>
    </font>
    <font>
      <sz val="9"/>
      <name val="Cambria"/>
      <family val="1"/>
      <scheme val="major"/>
    </font>
    <font>
      <sz val="9"/>
      <name val="Calibri"/>
      <family val="2"/>
      <scheme val="minor"/>
    </font>
    <font>
      <b/>
      <sz val="9"/>
      <name val="Cambria"/>
      <family val="1"/>
      <scheme val="major"/>
    </font>
    <font>
      <b/>
      <sz val="9"/>
      <color theme="1"/>
      <name val="Cambria"/>
      <family val="1"/>
    </font>
    <font>
      <b/>
      <u/>
      <sz val="10"/>
      <color theme="1"/>
      <name val="Cambria"/>
      <family val="1"/>
    </font>
    <font>
      <sz val="10"/>
      <color theme="1"/>
      <name val="Cambria"/>
      <family val="1"/>
    </font>
    <font>
      <b/>
      <sz val="10"/>
      <color rgb="FFFF0000"/>
      <name val="Cambria"/>
      <family val="1"/>
    </font>
    <font>
      <b/>
      <sz val="20"/>
      <color theme="1"/>
      <name val="Calibri"/>
      <family val="2"/>
      <scheme val="minor"/>
    </font>
    <font>
      <sz val="10"/>
      <name val="Calibri"/>
      <family val="2"/>
      <scheme val="minor"/>
    </font>
  </fonts>
  <fills count="11">
    <fill>
      <patternFill patternType="none"/>
    </fill>
    <fill>
      <patternFill patternType="gray125"/>
    </fill>
    <fill>
      <patternFill patternType="solid">
        <fgColor theme="6" tint="0.39997558519241921"/>
        <bgColor indexed="64"/>
      </patternFill>
    </fill>
    <fill>
      <patternFill patternType="solid">
        <fgColor rgb="FFFFFF99"/>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1"/>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ck">
        <color indexed="64"/>
      </top>
      <bottom/>
      <diagonal/>
    </border>
    <border>
      <left style="hair">
        <color indexed="64"/>
      </left>
      <right/>
      <top/>
      <bottom style="medium">
        <color indexed="64"/>
      </bottom>
      <diagonal/>
    </border>
    <border>
      <left/>
      <right/>
      <top style="medium">
        <color indexed="64"/>
      </top>
      <bottom/>
      <diagonal/>
    </border>
    <border>
      <left style="thin">
        <color indexed="64"/>
      </left>
      <right/>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bottom/>
      <diagonal/>
    </border>
    <border>
      <left/>
      <right style="hair">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right/>
      <top style="thin">
        <color indexed="64"/>
      </top>
      <bottom/>
      <diagonal/>
    </border>
  </borders>
  <cellStyleXfs count="3">
    <xf numFmtId="0" fontId="0" fillId="0" borderId="0"/>
    <xf numFmtId="44" fontId="31" fillId="0" borderId="0" applyFont="0" applyFill="0" applyBorder="0" applyAlignment="0" applyProtection="0"/>
    <xf numFmtId="0" fontId="11" fillId="0" borderId="0" applyNumberFormat="0" applyFill="0" applyBorder="0" applyAlignment="0" applyProtection="0">
      <alignment vertical="top"/>
      <protection locked="0"/>
    </xf>
  </cellStyleXfs>
  <cellXfs count="388">
    <xf numFmtId="0" fontId="0" fillId="0" borderId="0" xfId="0"/>
    <xf numFmtId="0" fontId="32" fillId="2" borderId="1" xfId="0" applyFont="1" applyFill="1" applyBorder="1" applyAlignment="1" applyProtection="1">
      <alignment vertical="top" wrapText="1"/>
      <protection locked="0"/>
    </xf>
    <xf numFmtId="0" fontId="33" fillId="0" borderId="0" xfId="0" applyFont="1"/>
    <xf numFmtId="0" fontId="0" fillId="0" borderId="0" xfId="0" applyAlignment="1">
      <alignment wrapText="1"/>
    </xf>
    <xf numFmtId="0" fontId="34" fillId="0" borderId="0" xfId="0" applyFont="1" applyAlignment="1">
      <alignment horizontal="left"/>
    </xf>
    <xf numFmtId="0" fontId="35" fillId="0" borderId="0" xfId="0" applyFont="1"/>
    <xf numFmtId="0" fontId="36" fillId="0" borderId="0" xfId="0" applyFont="1"/>
    <xf numFmtId="0" fontId="0" fillId="0" borderId="2" xfId="0" applyBorder="1"/>
    <xf numFmtId="0" fontId="37" fillId="0" borderId="0" xfId="0" applyFont="1" applyAlignment="1">
      <alignment vertical="top" wrapText="1"/>
    </xf>
    <xf numFmtId="0" fontId="32" fillId="0" borderId="0" xfId="0" applyFont="1" applyAlignment="1">
      <alignment horizontal="left"/>
    </xf>
    <xf numFmtId="0" fontId="0" fillId="0" borderId="0" xfId="0" applyAlignment="1">
      <alignment horizontal="left"/>
    </xf>
    <xf numFmtId="0" fontId="37" fillId="0" borderId="0" xfId="0" applyFont="1"/>
    <xf numFmtId="0" fontId="32" fillId="0" borderId="0" xfId="0" applyFont="1" applyAlignment="1">
      <alignment vertical="top" wrapText="1"/>
    </xf>
    <xf numFmtId="0" fontId="32" fillId="0" borderId="0" xfId="0" applyFont="1" applyAlignment="1">
      <alignment horizontal="right" vertical="top" wrapText="1"/>
    </xf>
    <xf numFmtId="0" fontId="33" fillId="0" borderId="2" xfId="0" applyFont="1" applyBorder="1" applyAlignment="1">
      <alignment wrapText="1"/>
    </xf>
    <xf numFmtId="0" fontId="33" fillId="0" borderId="0" xfId="0" applyFont="1" applyAlignment="1">
      <alignment wrapText="1"/>
    </xf>
    <xf numFmtId="0" fontId="33" fillId="0" borderId="3" xfId="0" applyFont="1" applyBorder="1" applyAlignment="1">
      <alignment wrapText="1"/>
    </xf>
    <xf numFmtId="0" fontId="0" fillId="0" borderId="3" xfId="0" applyBorder="1"/>
    <xf numFmtId="0" fontId="38" fillId="0" borderId="0" xfId="0" applyFont="1" applyAlignment="1">
      <alignment horizontal="right"/>
    </xf>
    <xf numFmtId="0" fontId="33" fillId="0" borderId="0" xfId="0" applyFont="1" applyAlignment="1">
      <alignment horizontal="center"/>
    </xf>
    <xf numFmtId="0" fontId="39" fillId="0" borderId="0" xfId="0" applyFont="1" applyAlignment="1">
      <alignment vertical="top" wrapText="1"/>
    </xf>
    <xf numFmtId="0" fontId="40" fillId="0" borderId="0" xfId="0" applyFont="1" applyAlignment="1">
      <alignment horizontal="center" vertical="top"/>
    </xf>
    <xf numFmtId="0" fontId="38" fillId="0" borderId="0" xfId="0" applyFont="1"/>
    <xf numFmtId="0" fontId="35" fillId="0" borderId="0" xfId="0" applyFont="1" applyAlignment="1">
      <alignment vertical="top" wrapText="1"/>
    </xf>
    <xf numFmtId="0" fontId="37" fillId="0" borderId="0" xfId="0" applyFont="1" applyAlignment="1">
      <alignment horizontal="justify"/>
    </xf>
    <xf numFmtId="0" fontId="38" fillId="3" borderId="4" xfId="0" applyFont="1" applyFill="1" applyBorder="1"/>
    <xf numFmtId="0" fontId="38" fillId="3" borderId="5" xfId="0" applyFont="1" applyFill="1" applyBorder="1"/>
    <xf numFmtId="0" fontId="38" fillId="3" borderId="3" xfId="0" applyFont="1" applyFill="1" applyBorder="1"/>
    <xf numFmtId="0" fontId="41" fillId="0" borderId="3" xfId="0" applyFont="1" applyBorder="1" applyAlignment="1">
      <alignment horizontal="left"/>
    </xf>
    <xf numFmtId="0" fontId="0" fillId="0" borderId="3" xfId="0" applyBorder="1" applyAlignment="1">
      <alignment horizontal="left"/>
    </xf>
    <xf numFmtId="0" fontId="42" fillId="0" borderId="0" xfId="0" applyFont="1" applyAlignment="1">
      <alignment horizontal="left"/>
    </xf>
    <xf numFmtId="0" fontId="41" fillId="0" borderId="0" xfId="0" applyFont="1"/>
    <xf numFmtId="0" fontId="37" fillId="0" borderId="4" xfId="0" applyFont="1" applyBorder="1"/>
    <xf numFmtId="0" fontId="32" fillId="0" borderId="0" xfId="0" applyFont="1" applyAlignment="1">
      <alignment horizontal="center"/>
    </xf>
    <xf numFmtId="0" fontId="35" fillId="0" borderId="0" xfId="0" applyFont="1" applyAlignment="1">
      <alignment horizontal="right"/>
    </xf>
    <xf numFmtId="0" fontId="0" fillId="0" borderId="4" xfId="0" applyBorder="1"/>
    <xf numFmtId="0" fontId="37" fillId="0" borderId="4" xfId="0" applyFont="1" applyBorder="1" applyAlignment="1">
      <alignment horizontal="right"/>
    </xf>
    <xf numFmtId="0" fontId="32" fillId="0" borderId="4" xfId="0" applyFont="1" applyBorder="1" applyAlignment="1">
      <alignment horizontal="right"/>
    </xf>
    <xf numFmtId="0" fontId="37" fillId="0" borderId="4" xfId="0" applyFont="1" applyBorder="1" applyAlignment="1">
      <alignment horizontal="left" indent="5"/>
    </xf>
    <xf numFmtId="0" fontId="37" fillId="0" borderId="4" xfId="0" applyFont="1" applyBorder="1" applyAlignment="1">
      <alignment horizontal="left"/>
    </xf>
    <xf numFmtId="0" fontId="35" fillId="0" borderId="0" xfId="0" applyFont="1" applyAlignment="1">
      <alignment horizontal="left" indent="5"/>
    </xf>
    <xf numFmtId="0" fontId="40" fillId="0" borderId="0" xfId="0" applyFont="1" applyAlignment="1">
      <alignment horizontal="left" wrapText="1"/>
    </xf>
    <xf numFmtId="0" fontId="37" fillId="0" borderId="0" xfId="0" applyFont="1" applyAlignment="1">
      <alignment wrapText="1"/>
    </xf>
    <xf numFmtId="0" fontId="39" fillId="0" borderId="0" xfId="0" applyFont="1"/>
    <xf numFmtId="0" fontId="43" fillId="0" borderId="0" xfId="0" applyFont="1" applyAlignment="1">
      <alignment horizontal="left"/>
    </xf>
    <xf numFmtId="0" fontId="35" fillId="0" borderId="0" xfId="0" applyFont="1" applyAlignment="1">
      <alignment horizontal="center"/>
    </xf>
    <xf numFmtId="0" fontId="33" fillId="0" borderId="6" xfId="0" applyFont="1" applyBorder="1" applyAlignment="1">
      <alignment horizontal="justify"/>
    </xf>
    <xf numFmtId="0" fontId="32" fillId="0" borderId="6" xfId="0" applyFont="1" applyBorder="1" applyAlignment="1">
      <alignment horizontal="right"/>
    </xf>
    <xf numFmtId="0" fontId="44" fillId="0" borderId="0" xfId="0" applyFont="1" applyAlignment="1">
      <alignment wrapText="1"/>
    </xf>
    <xf numFmtId="0" fontId="32" fillId="0" borderId="0" xfId="0" applyFont="1"/>
    <xf numFmtId="0" fontId="44" fillId="0" borderId="0" xfId="0" applyFont="1"/>
    <xf numFmtId="0" fontId="45" fillId="0" borderId="0" xfId="0" applyFont="1"/>
    <xf numFmtId="0" fontId="33" fillId="0" borderId="7" xfId="0" applyFont="1" applyBorder="1" applyAlignment="1">
      <alignment wrapText="1"/>
    </xf>
    <xf numFmtId="0" fontId="33" fillId="0" borderId="8" xfId="0" applyFont="1" applyBorder="1" applyAlignment="1">
      <alignment wrapText="1"/>
    </xf>
    <xf numFmtId="0" fontId="46" fillId="0" borderId="6" xfId="0" applyFont="1" applyBorder="1"/>
    <xf numFmtId="0" fontId="47" fillId="0" borderId="6" xfId="0" applyFont="1" applyBorder="1"/>
    <xf numFmtId="0" fontId="46" fillId="0" borderId="6" xfId="0" applyFont="1" applyBorder="1" applyAlignment="1">
      <alignment vertical="top" wrapText="1"/>
    </xf>
    <xf numFmtId="0" fontId="48" fillId="0" borderId="6" xfId="0" applyFont="1" applyBorder="1"/>
    <xf numFmtId="0" fontId="48" fillId="0" borderId="6" xfId="0" applyFont="1" applyBorder="1" applyAlignment="1">
      <alignment wrapText="1"/>
    </xf>
    <xf numFmtId="0" fontId="47" fillId="0" borderId="6" xfId="0" applyFont="1" applyBorder="1" applyAlignment="1">
      <alignment vertical="top" wrapText="1"/>
    </xf>
    <xf numFmtId="0" fontId="43" fillId="0" borderId="0" xfId="0" applyFont="1" applyAlignment="1">
      <alignment horizontal="center"/>
    </xf>
    <xf numFmtId="0" fontId="32" fillId="0" borderId="0" xfId="0" applyFont="1" applyAlignment="1">
      <alignment horizontal="justify"/>
    </xf>
    <xf numFmtId="0" fontId="49" fillId="0" borderId="0" xfId="0" applyFont="1" applyAlignment="1">
      <alignment horizontal="right"/>
    </xf>
    <xf numFmtId="0" fontId="50" fillId="0" borderId="0" xfId="0" applyFont="1" applyAlignment="1">
      <alignment horizontal="center"/>
    </xf>
    <xf numFmtId="0" fontId="35" fillId="0" borderId="0" xfId="0" applyFont="1" applyAlignment="1">
      <alignment vertical="top"/>
    </xf>
    <xf numFmtId="0" fontId="39" fillId="0" borderId="0" xfId="0" applyFont="1" applyAlignment="1">
      <alignment horizontal="right"/>
    </xf>
    <xf numFmtId="0" fontId="51" fillId="0" borderId="0" xfId="0" applyFont="1" applyAlignment="1">
      <alignment vertical="center"/>
    </xf>
    <xf numFmtId="0" fontId="52" fillId="0" borderId="9" xfId="0" applyFont="1" applyBorder="1" applyAlignment="1">
      <alignment horizontal="center" vertical="center"/>
    </xf>
    <xf numFmtId="0" fontId="52" fillId="0" borderId="0" xfId="0" applyFont="1" applyAlignment="1">
      <alignment horizontal="center" vertical="center"/>
    </xf>
    <xf numFmtId="0" fontId="52" fillId="0" borderId="10" xfId="0" applyFont="1" applyBorder="1" applyAlignment="1">
      <alignment horizontal="center" vertical="center"/>
    </xf>
    <xf numFmtId="0" fontId="52" fillId="0" borderId="11" xfId="0" applyFont="1" applyBorder="1" applyAlignment="1">
      <alignment horizontal="center" vertical="center"/>
    </xf>
    <xf numFmtId="0" fontId="52" fillId="0" borderId="1" xfId="0" applyFont="1" applyBorder="1" applyAlignment="1">
      <alignment horizontal="center" vertical="center"/>
    </xf>
    <xf numFmtId="0" fontId="52" fillId="0" borderId="12" xfId="0" applyFont="1" applyBorder="1" applyAlignment="1">
      <alignment horizontal="center" vertical="center"/>
    </xf>
    <xf numFmtId="0" fontId="52" fillId="0" borderId="0" xfId="0" applyFont="1" applyAlignment="1">
      <alignment horizontal="left" vertical="center" wrapText="1"/>
    </xf>
    <xf numFmtId="0" fontId="0" fillId="0" borderId="0" xfId="0" applyAlignment="1">
      <alignment vertical="center"/>
    </xf>
    <xf numFmtId="0" fontId="53" fillId="0" borderId="0" xfId="0" applyFont="1" applyAlignment="1">
      <alignment horizontal="center" vertical="center"/>
    </xf>
    <xf numFmtId="167" fontId="31" fillId="0" borderId="0" xfId="1" applyNumberFormat="1" applyFont="1" applyAlignment="1">
      <alignment vertical="center"/>
    </xf>
    <xf numFmtId="164" fontId="54" fillId="0" borderId="0" xfId="0" applyNumberFormat="1" applyFont="1" applyAlignment="1">
      <alignment horizontal="center" vertical="center"/>
    </xf>
    <xf numFmtId="0" fontId="54" fillId="0" borderId="0" xfId="0" applyFont="1" applyAlignment="1">
      <alignment horizontal="center" vertical="center"/>
    </xf>
    <xf numFmtId="0" fontId="55" fillId="0" borderId="0" xfId="0" applyFont="1" applyAlignment="1">
      <alignment horizontal="center" vertical="center"/>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left" vertical="center"/>
    </xf>
    <xf numFmtId="0" fontId="59" fillId="0" borderId="0" xfId="0" applyFont="1" applyAlignment="1">
      <alignment horizontal="left" vertical="center"/>
    </xf>
    <xf numFmtId="0" fontId="35" fillId="0" borderId="0" xfId="0" applyFont="1" applyAlignment="1">
      <alignment horizontal="right" vertical="top" wrapText="1"/>
    </xf>
    <xf numFmtId="0" fontId="35" fillId="0" borderId="0" xfId="0" applyFont="1" applyAlignment="1">
      <alignment horizontal="left" vertical="top"/>
    </xf>
    <xf numFmtId="0" fontId="38" fillId="0" borderId="2" xfId="0" applyFont="1" applyBorder="1"/>
    <xf numFmtId="0" fontId="32" fillId="0" borderId="0" xfId="0" applyFont="1" applyAlignment="1">
      <alignment horizontal="right"/>
    </xf>
    <xf numFmtId="0" fontId="33" fillId="0" borderId="8" xfId="0" applyFont="1" applyBorder="1" applyAlignment="1">
      <alignment horizontal="right"/>
    </xf>
    <xf numFmtId="0" fontId="33" fillId="0" borderId="0" xfId="0" applyFont="1" applyAlignment="1">
      <alignment horizontal="right"/>
    </xf>
    <xf numFmtId="0" fontId="37" fillId="0" borderId="0" xfId="0" applyFont="1" applyAlignment="1">
      <alignment horizontal="right"/>
    </xf>
    <xf numFmtId="0" fontId="33" fillId="0" borderId="8" xfId="0" applyFont="1" applyBorder="1" applyAlignment="1">
      <alignment horizontal="justify"/>
    </xf>
    <xf numFmtId="0" fontId="38" fillId="0" borderId="8" xfId="0" applyFont="1" applyBorder="1"/>
    <xf numFmtId="0" fontId="33" fillId="0" borderId="3" xfId="0" applyFont="1" applyBorder="1" applyAlignment="1">
      <alignment horizontal="left"/>
    </xf>
    <xf numFmtId="0" fontId="60" fillId="0" borderId="0" xfId="0" applyFont="1"/>
    <xf numFmtId="0" fontId="61" fillId="0" borderId="0" xfId="0" applyFont="1"/>
    <xf numFmtId="0" fontId="75" fillId="0" borderId="0" xfId="0" applyFont="1" applyAlignment="1">
      <alignment vertical="center"/>
    </xf>
    <xf numFmtId="0" fontId="61" fillId="10" borderId="0" xfId="0" applyFont="1" applyFill="1" applyAlignment="1">
      <alignment horizontal="center"/>
    </xf>
    <xf numFmtId="0" fontId="61" fillId="10" borderId="0" xfId="0" applyFont="1" applyFill="1" applyAlignment="1">
      <alignment horizontal="center" wrapText="1"/>
    </xf>
    <xf numFmtId="164" fontId="61" fillId="10" borderId="0" xfId="0" applyNumberFormat="1" applyFont="1" applyFill="1" applyAlignment="1">
      <alignment horizontal="center" wrapText="1"/>
    </xf>
    <xf numFmtId="3" fontId="10" fillId="10" borderId="0" xfId="0" applyNumberFormat="1" applyFont="1" applyFill="1" applyAlignment="1">
      <alignment horizontal="center" wrapText="1"/>
    </xf>
    <xf numFmtId="49" fontId="61" fillId="10" borderId="9" xfId="0" applyNumberFormat="1" applyFont="1" applyFill="1" applyBorder="1" applyAlignment="1">
      <alignment horizontal="center" wrapText="1"/>
    </xf>
    <xf numFmtId="3" fontId="61" fillId="10" borderId="0" xfId="0" applyNumberFormat="1" applyFont="1" applyFill="1"/>
    <xf numFmtId="164" fontId="10" fillId="10" borderId="9" xfId="0" applyNumberFormat="1" applyFont="1" applyFill="1" applyBorder="1" applyAlignment="1">
      <alignment horizontal="center" wrapText="1"/>
    </xf>
    <xf numFmtId="164" fontId="10" fillId="10" borderId="0" xfId="0" applyNumberFormat="1" applyFont="1" applyFill="1" applyAlignment="1">
      <alignment horizontal="center" wrapText="1"/>
    </xf>
    <xf numFmtId="0" fontId="10" fillId="10" borderId="1" xfId="0" applyFont="1" applyFill="1" applyBorder="1" applyAlignment="1">
      <alignment horizontal="center" wrapText="1"/>
    </xf>
    <xf numFmtId="0" fontId="61" fillId="10" borderId="0" xfId="0" applyFont="1" applyFill="1"/>
    <xf numFmtId="0" fontId="0" fillId="10" borderId="0" xfId="0" applyFill="1"/>
    <xf numFmtId="0" fontId="13" fillId="10" borderId="0" xfId="0" applyFont="1" applyFill="1" applyAlignment="1">
      <alignment horizontal="center"/>
    </xf>
    <xf numFmtId="0" fontId="14" fillId="10" borderId="0" xfId="0" applyFont="1" applyFill="1" applyAlignment="1">
      <alignment horizontal="center"/>
    </xf>
    <xf numFmtId="165" fontId="14" fillId="10" borderId="0" xfId="0" applyNumberFormat="1" applyFont="1" applyFill="1" applyAlignment="1">
      <alignment horizontal="center"/>
    </xf>
    <xf numFmtId="0" fontId="24" fillId="10" borderId="0" xfId="2" applyFont="1" applyFill="1" applyAlignment="1" applyProtection="1"/>
    <xf numFmtId="165" fontId="24" fillId="10" borderId="0" xfId="2" applyNumberFormat="1" applyFont="1" applyFill="1" applyAlignment="1" applyProtection="1">
      <alignment horizontal="center"/>
    </xf>
    <xf numFmtId="0" fontId="24" fillId="10" borderId="0" xfId="2" applyFont="1" applyFill="1" applyAlignment="1" applyProtection="1">
      <alignment horizontal="center"/>
    </xf>
    <xf numFmtId="165" fontId="13" fillId="10" borderId="0" xfId="0" applyNumberFormat="1" applyFont="1" applyFill="1" applyAlignment="1">
      <alignment horizontal="center"/>
    </xf>
    <xf numFmtId="164" fontId="13" fillId="10" borderId="0" xfId="0" applyNumberFormat="1" applyFont="1" applyFill="1" applyAlignment="1">
      <alignment horizontal="center"/>
    </xf>
    <xf numFmtId="3" fontId="13" fillId="10" borderId="0" xfId="0" applyNumberFormat="1" applyFont="1" applyFill="1" applyAlignment="1">
      <alignment horizontal="center"/>
    </xf>
    <xf numFmtId="0" fontId="13" fillId="10" borderId="9" xfId="0" applyFont="1" applyFill="1" applyBorder="1" applyAlignment="1">
      <alignment horizontal="center"/>
    </xf>
    <xf numFmtId="164" fontId="13" fillId="10" borderId="9" xfId="0" applyNumberFormat="1" applyFont="1" applyFill="1" applyBorder="1" applyAlignment="1">
      <alignment horizontal="center"/>
    </xf>
    <xf numFmtId="166" fontId="61" fillId="10" borderId="1" xfId="1" applyNumberFormat="1" applyFont="1" applyFill="1" applyBorder="1" applyAlignment="1"/>
    <xf numFmtId="164" fontId="10" fillId="10" borderId="1" xfId="0" applyNumberFormat="1" applyFont="1" applyFill="1" applyBorder="1" applyAlignment="1">
      <alignment horizontal="center" wrapText="1"/>
    </xf>
    <xf numFmtId="0" fontId="15" fillId="10" borderId="0" xfId="0" applyFont="1" applyFill="1"/>
    <xf numFmtId="0" fontId="10" fillId="10" borderId="0" xfId="0" applyFont="1" applyFill="1" applyAlignment="1">
      <alignment wrapText="1"/>
    </xf>
    <xf numFmtId="0" fontId="17" fillId="10" borderId="0" xfId="0" applyFont="1" applyFill="1"/>
    <xf numFmtId="164" fontId="61" fillId="10" borderId="0" xfId="0" applyNumberFormat="1" applyFont="1" applyFill="1"/>
    <xf numFmtId="3" fontId="61" fillId="10" borderId="0" xfId="0" applyNumberFormat="1" applyFont="1" applyFill="1" applyAlignment="1">
      <alignment horizontal="center"/>
    </xf>
    <xf numFmtId="49" fontId="61" fillId="10" borderId="9" xfId="0" quotePrefix="1" applyNumberFormat="1" applyFont="1" applyFill="1" applyBorder="1"/>
    <xf numFmtId="49" fontId="61" fillId="10" borderId="9" xfId="0" applyNumberFormat="1" applyFont="1" applyFill="1" applyBorder="1"/>
    <xf numFmtId="164" fontId="61" fillId="10" borderId="9" xfId="0" applyNumberFormat="1" applyFont="1" applyFill="1" applyBorder="1" applyAlignment="1">
      <alignment horizontal="center"/>
    </xf>
    <xf numFmtId="164" fontId="61" fillId="10" borderId="0" xfId="0" applyNumberFormat="1" applyFont="1" applyFill="1" applyAlignment="1">
      <alignment horizontal="center"/>
    </xf>
    <xf numFmtId="0" fontId="10" fillId="10" borderId="0" xfId="0" applyFont="1" applyFill="1"/>
    <xf numFmtId="0" fontId="15" fillId="10" borderId="0" xfId="0" applyFont="1" applyFill="1" applyAlignment="1">
      <alignment horizontal="center"/>
    </xf>
    <xf numFmtId="164" fontId="61" fillId="10" borderId="9" xfId="0" applyNumberFormat="1" applyFont="1" applyFill="1" applyBorder="1"/>
    <xf numFmtId="3" fontId="16" fillId="10" borderId="0" xfId="0" applyNumberFormat="1" applyFont="1" applyFill="1"/>
    <xf numFmtId="0" fontId="15" fillId="10" borderId="0" xfId="0" applyFont="1" applyFill="1" applyAlignment="1">
      <alignment vertical="top"/>
    </xf>
    <xf numFmtId="0" fontId="15" fillId="10" borderId="0" xfId="0" applyFont="1" applyFill="1" applyAlignment="1">
      <alignment horizontal="left"/>
    </xf>
    <xf numFmtId="164" fontId="0" fillId="10" borderId="0" xfId="0" applyNumberFormat="1" applyFill="1"/>
    <xf numFmtId="3" fontId="0" fillId="10" borderId="0" xfId="0" applyNumberFormat="1" applyFill="1"/>
    <xf numFmtId="49" fontId="0" fillId="10" borderId="9" xfId="0" applyNumberFormat="1" applyFill="1" applyBorder="1"/>
    <xf numFmtId="164" fontId="0" fillId="10" borderId="9" xfId="0" applyNumberFormat="1" applyFill="1" applyBorder="1"/>
    <xf numFmtId="0" fontId="12" fillId="10" borderId="0" xfId="0" applyFont="1" applyFill="1"/>
    <xf numFmtId="0" fontId="38" fillId="0" borderId="0" xfId="0" applyFont="1" applyAlignment="1">
      <alignment horizontal="right" vertical="center"/>
    </xf>
    <xf numFmtId="0" fontId="75" fillId="0" borderId="0" xfId="0" applyFont="1" applyAlignment="1">
      <alignment horizontal="left" vertical="center"/>
    </xf>
    <xf numFmtId="0" fontId="78" fillId="0" borderId="61" xfId="0" applyFont="1" applyBorder="1" applyAlignment="1">
      <alignment horizontal="center" vertical="top"/>
    </xf>
    <xf numFmtId="0" fontId="51" fillId="0" borderId="0" xfId="0" applyFont="1" applyAlignment="1">
      <alignment horizontal="center"/>
    </xf>
    <xf numFmtId="0" fontId="51" fillId="0" borderId="0" xfId="0" applyFont="1" applyAlignment="1">
      <alignment horizontal="center" vertical="center"/>
    </xf>
    <xf numFmtId="0" fontId="0" fillId="0" borderId="0" xfId="0" applyAlignment="1">
      <alignment horizontal="center"/>
    </xf>
    <xf numFmtId="0" fontId="37" fillId="0" borderId="0" xfId="0" applyFont="1" applyAlignment="1">
      <alignment horizontal="left"/>
    </xf>
    <xf numFmtId="0" fontId="0" fillId="0" borderId="0" xfId="0" applyAlignment="1">
      <alignment horizontal="left"/>
    </xf>
    <xf numFmtId="0" fontId="0" fillId="0" borderId="0" xfId="0"/>
    <xf numFmtId="0" fontId="38" fillId="2" borderId="19" xfId="0" applyFont="1" applyFill="1" applyBorder="1" applyProtection="1">
      <protection locked="0"/>
    </xf>
    <xf numFmtId="0" fontId="38" fillId="2" borderId="5" xfId="0" applyFont="1" applyFill="1" applyBorder="1" applyProtection="1">
      <protection locked="0"/>
    </xf>
    <xf numFmtId="0" fontId="38" fillId="2" borderId="20" xfId="0" applyFont="1" applyFill="1" applyBorder="1" applyProtection="1">
      <protection locked="0"/>
    </xf>
    <xf numFmtId="0" fontId="49" fillId="0" borderId="0" xfId="0" applyFont="1" applyAlignment="1">
      <alignment horizontal="center"/>
    </xf>
    <xf numFmtId="0" fontId="49" fillId="2" borderId="0" xfId="0" applyFont="1" applyFill="1" applyAlignment="1" applyProtection="1">
      <alignment horizontal="right"/>
      <protection locked="0"/>
    </xf>
    <xf numFmtId="0" fontId="0" fillId="0" borderId="0" xfId="0" applyProtection="1">
      <protection locked="0"/>
    </xf>
    <xf numFmtId="0" fontId="35" fillId="0" borderId="0" xfId="0" applyFont="1" applyAlignment="1">
      <alignment horizontal="right" vertical="top" wrapText="1"/>
    </xf>
    <xf numFmtId="0" fontId="0" fillId="0" borderId="0" xfId="0" applyAlignment="1">
      <alignment horizontal="right"/>
    </xf>
    <xf numFmtId="164" fontId="0" fillId="0" borderId="3" xfId="0" applyNumberFormat="1" applyBorder="1"/>
    <xf numFmtId="0" fontId="32" fillId="2" borderId="4" xfId="0" applyFont="1" applyFill="1" applyBorder="1" applyAlignment="1" applyProtection="1">
      <alignment horizontal="justify"/>
      <protection locked="0"/>
    </xf>
    <xf numFmtId="0" fontId="0" fillId="0" borderId="3" xfId="0" applyBorder="1" applyAlignment="1">
      <alignment horizontal="right"/>
    </xf>
    <xf numFmtId="0" fontId="35" fillId="0" borderId="0" xfId="0" applyFont="1" applyAlignment="1">
      <alignment vertical="top" wrapText="1"/>
    </xf>
    <xf numFmtId="0" fontId="23" fillId="0" borderId="4" xfId="0" applyFont="1" applyBorder="1" applyAlignment="1">
      <alignment horizontal="left"/>
    </xf>
    <xf numFmtId="0" fontId="35" fillId="0" borderId="0" xfId="0" applyFont="1" applyAlignment="1">
      <alignment horizontal="left" vertical="top"/>
    </xf>
    <xf numFmtId="0" fontId="35" fillId="0" borderId="0" xfId="0" applyFont="1" applyAlignment="1">
      <alignment horizontal="right" vertical="top"/>
    </xf>
    <xf numFmtId="0" fontId="33" fillId="2" borderId="6" xfId="0" applyFont="1" applyFill="1" applyBorder="1" applyAlignment="1" applyProtection="1">
      <alignment horizontal="right"/>
      <protection locked="0"/>
    </xf>
    <xf numFmtId="0" fontId="38" fillId="0" borderId="2" xfId="0" applyFont="1" applyBorder="1"/>
    <xf numFmtId="0" fontId="33" fillId="0" borderId="3" xfId="0" applyFont="1" applyBorder="1" applyAlignment="1">
      <alignment horizontal="right"/>
    </xf>
    <xf numFmtId="0" fontId="41" fillId="2" borderId="4" xfId="0" applyFont="1" applyFill="1" applyBorder="1" applyAlignment="1" applyProtection="1">
      <alignment horizontal="justify"/>
      <protection locked="0"/>
    </xf>
    <xf numFmtId="0" fontId="68" fillId="0" borderId="0" xfId="0" applyFont="1" applyAlignment="1">
      <alignment horizontal="center" wrapText="1"/>
    </xf>
    <xf numFmtId="0" fontId="50" fillId="6" borderId="0" xfId="0" applyFont="1" applyFill="1" applyAlignment="1">
      <alignment horizontal="center"/>
    </xf>
    <xf numFmtId="0" fontId="69" fillId="6" borderId="0" xfId="0" applyFont="1" applyFill="1" applyAlignment="1">
      <alignment horizontal="center"/>
    </xf>
    <xf numFmtId="0" fontId="77" fillId="6" borderId="0" xfId="0" applyFont="1" applyFill="1" applyAlignment="1">
      <alignment horizontal="center"/>
    </xf>
    <xf numFmtId="0" fontId="49" fillId="0" borderId="0" xfId="0" applyFont="1" applyAlignment="1">
      <alignment horizontal="center" wrapText="1"/>
    </xf>
    <xf numFmtId="0" fontId="0" fillId="0" borderId="0" xfId="0" applyAlignment="1">
      <alignment horizontal="center" wrapText="1"/>
    </xf>
    <xf numFmtId="0" fontId="65" fillId="0" borderId="0" xfId="0" applyFont="1" applyAlignment="1">
      <alignment horizontal="center"/>
    </xf>
    <xf numFmtId="0" fontId="33" fillId="2" borderId="21" xfId="0" applyFont="1" applyFill="1" applyBorder="1" applyAlignment="1" applyProtection="1">
      <alignment horizontal="right"/>
      <protection locked="0"/>
    </xf>
    <xf numFmtId="0" fontId="38" fillId="2" borderId="21" xfId="0" applyFont="1" applyFill="1" applyBorder="1" applyAlignment="1" applyProtection="1">
      <alignment horizontal="right"/>
      <protection locked="0"/>
    </xf>
    <xf numFmtId="0" fontId="39" fillId="0" borderId="0" xfId="0" applyFont="1" applyAlignment="1">
      <alignment horizontal="center" wrapText="1"/>
    </xf>
    <xf numFmtId="0" fontId="33" fillId="0" borderId="8" xfId="0" applyFont="1" applyBorder="1"/>
    <xf numFmtId="0" fontId="33" fillId="2" borderId="21" xfId="0" applyFont="1" applyFill="1" applyBorder="1" applyAlignment="1" applyProtection="1">
      <alignment horizontal="center"/>
      <protection locked="0"/>
    </xf>
    <xf numFmtId="0" fontId="32" fillId="0" borderId="0" xfId="0" applyFont="1" applyAlignment="1">
      <alignment horizontal="right"/>
    </xf>
    <xf numFmtId="0" fontId="32" fillId="5" borderId="4" xfId="0" applyFont="1" applyFill="1" applyBorder="1" applyAlignment="1">
      <alignment horizontal="left"/>
    </xf>
    <xf numFmtId="0" fontId="33" fillId="2" borderId="6" xfId="0" applyFont="1" applyFill="1" applyBorder="1" applyAlignment="1" applyProtection="1">
      <alignment horizontal="center"/>
      <protection locked="0"/>
    </xf>
    <xf numFmtId="0" fontId="0" fillId="3" borderId="3" xfId="0" applyFill="1" applyBorder="1"/>
    <xf numFmtId="0" fontId="33" fillId="0" borderId="3" xfId="0" applyFont="1" applyBorder="1" applyAlignment="1">
      <alignment horizontal="left"/>
    </xf>
    <xf numFmtId="0" fontId="33" fillId="0" borderId="6" xfId="0" applyFont="1" applyBorder="1" applyAlignment="1">
      <alignment horizontal="right"/>
    </xf>
    <xf numFmtId="0" fontId="38" fillId="0" borderId="6" xfId="0" applyFont="1" applyBorder="1" applyAlignment="1">
      <alignment horizontal="right"/>
    </xf>
    <xf numFmtId="0" fontId="33" fillId="0" borderId="8" xfId="0" applyFont="1" applyBorder="1" applyAlignment="1">
      <alignment horizontal="right"/>
    </xf>
    <xf numFmtId="0" fontId="38" fillId="0" borderId="8" xfId="0" applyFont="1" applyBorder="1" applyAlignment="1">
      <alignment horizontal="right"/>
    </xf>
    <xf numFmtId="0" fontId="38" fillId="2" borderId="4" xfId="0" applyFont="1" applyFill="1" applyBorder="1" applyProtection="1">
      <protection locked="0"/>
    </xf>
    <xf numFmtId="0" fontId="38" fillId="2" borderId="0" xfId="0" applyFont="1" applyFill="1" applyProtection="1">
      <protection locked="0"/>
    </xf>
    <xf numFmtId="0" fontId="37" fillId="0" borderId="0" xfId="0" applyFont="1" applyAlignment="1">
      <alignment vertical="top" wrapText="1"/>
    </xf>
    <xf numFmtId="0" fontId="33" fillId="0" borderId="0" xfId="0" applyFont="1" applyAlignment="1">
      <alignment horizontal="right"/>
    </xf>
    <xf numFmtId="0" fontId="8" fillId="0" borderId="0" xfId="0" applyFont="1" applyAlignment="1">
      <alignment horizontal="right"/>
    </xf>
    <xf numFmtId="0" fontId="33" fillId="2" borderId="0" xfId="0" applyFont="1" applyFill="1" applyAlignment="1" applyProtection="1">
      <alignment horizontal="right"/>
      <protection locked="0"/>
    </xf>
    <xf numFmtId="0" fontId="37" fillId="0" borderId="0" xfId="0" applyFont="1" applyAlignment="1">
      <alignment horizontal="right"/>
    </xf>
    <xf numFmtId="0" fontId="66" fillId="0" borderId="0" xfId="0" applyFont="1" applyAlignment="1">
      <alignment horizontal="left"/>
    </xf>
    <xf numFmtId="0" fontId="67" fillId="0" borderId="0" xfId="0" applyFont="1" applyAlignment="1">
      <alignment horizontal="left"/>
    </xf>
    <xf numFmtId="0" fontId="66" fillId="0" borderId="22" xfId="0" applyFont="1" applyBorder="1" applyAlignment="1">
      <alignment horizontal="left"/>
    </xf>
    <xf numFmtId="0" fontId="67" fillId="0" borderId="22" xfId="0" applyFont="1" applyBorder="1" applyAlignment="1">
      <alignment horizontal="left"/>
    </xf>
    <xf numFmtId="0" fontId="38" fillId="2" borderId="21" xfId="0" applyFont="1" applyFill="1" applyBorder="1" applyProtection="1">
      <protection locked="0"/>
    </xf>
    <xf numFmtId="0" fontId="33" fillId="0" borderId="0" xfId="0" applyFont="1"/>
    <xf numFmtId="0" fontId="37" fillId="0" borderId="23" xfId="0" applyFont="1" applyBorder="1" applyAlignment="1">
      <alignment horizontal="justify"/>
    </xf>
    <xf numFmtId="0" fontId="37" fillId="0" borderId="24" xfId="0" applyFont="1" applyBorder="1" applyAlignment="1">
      <alignment horizontal="justify"/>
    </xf>
    <xf numFmtId="0" fontId="37" fillId="0" borderId="25" xfId="0" applyFont="1" applyBorder="1" applyAlignment="1">
      <alignment horizontal="justify"/>
    </xf>
    <xf numFmtId="0" fontId="33" fillId="0" borderId="6" xfId="0" applyFont="1" applyBorder="1" applyAlignment="1">
      <alignment horizontal="justify" shrinkToFit="1"/>
    </xf>
    <xf numFmtId="0" fontId="38" fillId="2" borderId="6" xfId="0" applyFont="1" applyFill="1" applyBorder="1" applyProtection="1">
      <protection locked="0"/>
    </xf>
    <xf numFmtId="0" fontId="0" fillId="0" borderId="6" xfId="0" applyBorder="1" applyProtection="1">
      <protection locked="0"/>
    </xf>
    <xf numFmtId="0" fontId="39" fillId="0" borderId="0" xfId="0" applyFont="1" applyAlignment="1">
      <alignment horizontal="center"/>
    </xf>
    <xf numFmtId="0" fontId="39" fillId="0" borderId="2" xfId="0" applyFont="1" applyBorder="1" applyAlignment="1">
      <alignment horizontal="right"/>
    </xf>
    <xf numFmtId="0" fontId="69" fillId="0" borderId="0" xfId="0" applyFont="1" applyAlignment="1">
      <alignment horizontal="center"/>
    </xf>
    <xf numFmtId="0" fontId="77" fillId="0" borderId="0" xfId="0" applyFont="1" applyAlignment="1">
      <alignment horizontal="center"/>
    </xf>
    <xf numFmtId="0" fontId="50" fillId="0" borderId="0" xfId="0" applyFont="1" applyAlignment="1">
      <alignment horizontal="center" vertical="center"/>
    </xf>
    <xf numFmtId="0" fontId="33" fillId="2" borderId="4" xfId="0" applyFont="1" applyFill="1" applyBorder="1" applyAlignment="1" applyProtection="1">
      <alignment horizontal="right"/>
      <protection locked="0"/>
    </xf>
    <xf numFmtId="0" fontId="38" fillId="2" borderId="0" xfId="0" applyFont="1" applyFill="1" applyAlignment="1" applyProtection="1">
      <alignment horizontal="right"/>
      <protection locked="0"/>
    </xf>
    <xf numFmtId="0" fontId="33" fillId="0" borderId="18" xfId="0" applyFont="1" applyBorder="1" applyAlignment="1">
      <alignment horizontal="right"/>
    </xf>
    <xf numFmtId="0" fontId="38" fillId="2" borderId="3" xfId="0" applyFont="1" applyFill="1" applyBorder="1" applyProtection="1">
      <protection locked="0"/>
    </xf>
    <xf numFmtId="0" fontId="36" fillId="2" borderId="4" xfId="0" applyFont="1" applyFill="1" applyBorder="1" applyProtection="1">
      <protection locked="0"/>
    </xf>
    <xf numFmtId="0" fontId="0" fillId="2" borderId="4" xfId="0" applyFill="1" applyBorder="1" applyProtection="1">
      <protection locked="0"/>
    </xf>
    <xf numFmtId="0" fontId="8" fillId="0" borderId="0" xfId="0" applyFont="1" applyAlignment="1">
      <alignment vertical="center" wrapText="1"/>
    </xf>
    <xf numFmtId="0" fontId="37" fillId="0" borderId="0" xfId="0" applyFont="1" applyAlignment="1">
      <alignment vertical="center" wrapText="1"/>
    </xf>
    <xf numFmtId="0" fontId="64" fillId="4" borderId="0" xfId="0" applyFont="1" applyFill="1" applyAlignment="1">
      <alignment horizontal="left"/>
    </xf>
    <xf numFmtId="0" fontId="29" fillId="4" borderId="0" xfId="0" applyFont="1" applyFill="1" applyAlignment="1">
      <alignment horizontal="center" wrapText="1"/>
    </xf>
    <xf numFmtId="14" fontId="35" fillId="2" borderId="4" xfId="0" applyNumberFormat="1" applyFont="1" applyFill="1" applyBorder="1" applyProtection="1">
      <protection locked="0"/>
    </xf>
    <xf numFmtId="0" fontId="0" fillId="0" borderId="4" xfId="0" applyBorder="1" applyProtection="1">
      <protection locked="0"/>
    </xf>
    <xf numFmtId="0" fontId="35" fillId="0" borderId="0" xfId="0" applyFont="1" applyAlignment="1">
      <alignment horizontal="right"/>
    </xf>
    <xf numFmtId="0" fontId="44" fillId="0" borderId="9" xfId="0" applyFont="1" applyBorder="1" applyAlignment="1">
      <alignment wrapText="1"/>
    </xf>
    <xf numFmtId="0" fontId="44" fillId="0" borderId="0" xfId="0" applyFont="1" applyAlignment="1">
      <alignment wrapText="1"/>
    </xf>
    <xf numFmtId="0" fontId="33" fillId="0" borderId="8" xfId="0" applyFont="1" applyBorder="1" applyAlignment="1">
      <alignment horizontal="justify"/>
    </xf>
    <xf numFmtId="0" fontId="38" fillId="0" borderId="8" xfId="0" applyFont="1" applyBorder="1"/>
    <xf numFmtId="0" fontId="32" fillId="0" borderId="0" xfId="0" applyFont="1"/>
    <xf numFmtId="0" fontId="32" fillId="0" borderId="2" xfId="0" applyFont="1" applyBorder="1"/>
    <xf numFmtId="0" fontId="32" fillId="2" borderId="19" xfId="0" applyFont="1" applyFill="1" applyBorder="1" applyAlignment="1" applyProtection="1">
      <alignment vertical="top" wrapText="1"/>
      <protection locked="0"/>
    </xf>
    <xf numFmtId="0" fontId="32" fillId="2" borderId="20" xfId="0" applyFont="1" applyFill="1" applyBorder="1" applyAlignment="1" applyProtection="1">
      <alignment vertical="top" wrapText="1"/>
      <protection locked="0"/>
    </xf>
    <xf numFmtId="0" fontId="44" fillId="0" borderId="0" xfId="0" applyFont="1"/>
    <xf numFmtId="0" fontId="7" fillId="0" borderId="0" xfId="0" applyFont="1" applyAlignment="1">
      <alignment horizontal="right"/>
    </xf>
    <xf numFmtId="0" fontId="37" fillId="0" borderId="8" xfId="0" applyFont="1" applyBorder="1" applyAlignment="1">
      <alignment horizontal="right"/>
    </xf>
    <xf numFmtId="0" fontId="33" fillId="0" borderId="17" xfId="0" applyFont="1" applyBorder="1"/>
    <xf numFmtId="0" fontId="47" fillId="4" borderId="0" xfId="0" applyFont="1" applyFill="1"/>
    <xf numFmtId="0" fontId="46" fillId="4" borderId="0" xfId="0" applyFont="1" applyFill="1"/>
    <xf numFmtId="0" fontId="47" fillId="4" borderId="3" xfId="0" applyFont="1" applyFill="1" applyBorder="1" applyAlignment="1">
      <alignment horizontal="center"/>
    </xf>
    <xf numFmtId="0" fontId="37" fillId="0" borderId="6" xfId="0" applyFont="1" applyBorder="1"/>
    <xf numFmtId="0" fontId="0" fillId="0" borderId="6" xfId="0" applyBorder="1"/>
    <xf numFmtId="0" fontId="63" fillId="0" borderId="6" xfId="0" applyFont="1" applyBorder="1" applyAlignment="1">
      <alignment horizontal="right"/>
    </xf>
    <xf numFmtId="0" fontId="44" fillId="0" borderId="9" xfId="0" applyFont="1" applyBorder="1" applyAlignment="1">
      <alignment horizontal="left" wrapText="1"/>
    </xf>
    <xf numFmtId="0" fontId="44" fillId="0" borderId="0" xfId="0" applyFont="1" applyAlignment="1">
      <alignment horizontal="left" wrapText="1"/>
    </xf>
    <xf numFmtId="0" fontId="32" fillId="2" borderId="4" xfId="0" applyFont="1" applyFill="1" applyBorder="1" applyAlignment="1" applyProtection="1">
      <alignment horizontal="left"/>
      <protection locked="0"/>
    </xf>
    <xf numFmtId="164" fontId="62" fillId="2" borderId="13" xfId="0" applyNumberFormat="1" applyFont="1" applyFill="1" applyBorder="1" applyAlignment="1" applyProtection="1">
      <alignment horizontal="right"/>
      <protection locked="0"/>
    </xf>
    <xf numFmtId="164" fontId="62" fillId="2" borderId="14" xfId="0" applyNumberFormat="1" applyFont="1" applyFill="1" applyBorder="1" applyAlignment="1" applyProtection="1">
      <alignment horizontal="right"/>
      <protection locked="0"/>
    </xf>
    <xf numFmtId="164" fontId="62" fillId="2" borderId="15" xfId="0" applyNumberFormat="1" applyFont="1" applyFill="1" applyBorder="1" applyAlignment="1" applyProtection="1">
      <alignment horizontal="right"/>
      <protection locked="0"/>
    </xf>
    <xf numFmtId="164" fontId="33" fillId="0" borderId="3" xfId="0" applyNumberFormat="1" applyFont="1" applyBorder="1" applyAlignment="1">
      <alignment horizontal="right"/>
    </xf>
    <xf numFmtId="0" fontId="44" fillId="0" borderId="16" xfId="0" applyFont="1" applyBorder="1" applyAlignment="1">
      <alignment horizontal="left" wrapText="1"/>
    </xf>
    <xf numFmtId="0" fontId="52" fillId="6" borderId="38" xfId="0" applyFont="1" applyFill="1" applyBorder="1" applyAlignment="1">
      <alignment horizontal="left" vertical="center" wrapText="1"/>
    </xf>
    <xf numFmtId="0" fontId="52" fillId="6" borderId="5" xfId="0" applyFont="1" applyFill="1" applyBorder="1" applyAlignment="1">
      <alignment horizontal="left" vertical="center" wrapText="1"/>
    </xf>
    <xf numFmtId="0" fontId="0" fillId="6" borderId="5" xfId="0" applyFill="1" applyBorder="1" applyAlignment="1">
      <alignment vertical="center"/>
    </xf>
    <xf numFmtId="0" fontId="0" fillId="6" borderId="20" xfId="0" applyFill="1" applyBorder="1" applyAlignment="1">
      <alignment vertical="center"/>
    </xf>
    <xf numFmtId="0" fontId="52" fillId="6" borderId="34" xfId="0" applyFont="1" applyFill="1" applyBorder="1" applyAlignment="1">
      <alignment horizontal="left" vertical="center" wrapText="1"/>
    </xf>
    <xf numFmtId="0" fontId="52" fillId="6" borderId="26" xfId="0" applyFont="1" applyFill="1" applyBorder="1" applyAlignment="1">
      <alignment horizontal="left" vertical="center" wrapText="1"/>
    </xf>
    <xf numFmtId="0" fontId="0" fillId="6" borderId="26" xfId="0" applyFill="1" applyBorder="1" applyAlignment="1">
      <alignment vertical="center"/>
    </xf>
    <xf numFmtId="0" fontId="0" fillId="6" borderId="35" xfId="0" applyFill="1" applyBorder="1" applyAlignment="1">
      <alignment vertical="center"/>
    </xf>
    <xf numFmtId="164" fontId="54" fillId="0" borderId="5" xfId="0" applyNumberFormat="1" applyFont="1" applyBorder="1" applyAlignment="1">
      <alignment horizontal="center" vertical="center"/>
    </xf>
    <xf numFmtId="0" fontId="54" fillId="0" borderId="5" xfId="0" applyFont="1" applyBorder="1" applyAlignment="1">
      <alignment horizontal="center" vertical="center"/>
    </xf>
    <xf numFmtId="0" fontId="54" fillId="0" borderId="32" xfId="0" applyFont="1" applyBorder="1" applyAlignment="1">
      <alignment horizontal="center" vertical="center"/>
    </xf>
    <xf numFmtId="164" fontId="54" fillId="0" borderId="26" xfId="0" applyNumberFormat="1" applyFont="1" applyBorder="1" applyAlignment="1">
      <alignment horizontal="center" vertical="center"/>
    </xf>
    <xf numFmtId="0" fontId="54" fillId="0" borderId="26" xfId="0" applyFont="1" applyBorder="1" applyAlignment="1">
      <alignment horizontal="center" vertical="center"/>
    </xf>
    <xf numFmtId="0" fontId="54" fillId="0" borderId="29" xfId="0" applyFont="1" applyBorder="1" applyAlignment="1">
      <alignment horizontal="center" vertical="center"/>
    </xf>
    <xf numFmtId="8" fontId="52" fillId="9" borderId="1" xfId="0" applyNumberFormat="1" applyFont="1" applyFill="1" applyBorder="1" applyAlignment="1">
      <alignment horizontal="center" vertical="center"/>
    </xf>
    <xf numFmtId="8" fontId="52" fillId="9" borderId="27" xfId="0" applyNumberFormat="1" applyFont="1" applyFill="1" applyBorder="1" applyAlignment="1">
      <alignment horizontal="center" vertical="center"/>
    </xf>
    <xf numFmtId="8" fontId="52" fillId="9" borderId="9" xfId="0" applyNumberFormat="1" applyFont="1" applyFill="1" applyBorder="1" applyAlignment="1">
      <alignment horizontal="center" vertical="center"/>
    </xf>
    <xf numFmtId="8" fontId="52" fillId="9" borderId="0" xfId="0" applyNumberFormat="1" applyFont="1" applyFill="1" applyAlignment="1">
      <alignment horizontal="center" vertical="center"/>
    </xf>
    <xf numFmtId="8" fontId="52" fillId="9" borderId="16" xfId="0" applyNumberFormat="1" applyFont="1" applyFill="1" applyBorder="1" applyAlignment="1">
      <alignment horizontal="center" vertical="center"/>
    </xf>
    <xf numFmtId="8" fontId="52" fillId="9" borderId="36" xfId="0" applyNumberFormat="1" applyFont="1" applyFill="1" applyBorder="1" applyAlignment="1">
      <alignment horizontal="center" vertical="center"/>
    </xf>
    <xf numFmtId="8" fontId="52" fillId="9" borderId="3" xfId="0" applyNumberFormat="1" applyFont="1" applyFill="1" applyBorder="1" applyAlignment="1">
      <alignment horizontal="center" vertical="center"/>
    </xf>
    <xf numFmtId="8" fontId="52" fillId="9" borderId="60" xfId="0" applyNumberFormat="1" applyFont="1" applyFill="1" applyBorder="1" applyAlignment="1">
      <alignment horizontal="center" vertical="center"/>
    </xf>
    <xf numFmtId="0" fontId="3" fillId="0" borderId="46" xfId="0" applyFont="1" applyBorder="1" applyAlignment="1">
      <alignment horizontal="left" vertical="center" wrapText="1"/>
    </xf>
    <xf numFmtId="0" fontId="52" fillId="0" borderId="8" xfId="0" applyFont="1" applyBorder="1" applyAlignment="1">
      <alignment horizontal="left" vertical="center" wrapText="1"/>
    </xf>
    <xf numFmtId="0" fontId="52" fillId="0" borderId="42" xfId="0" applyFont="1" applyBorder="1" applyAlignment="1">
      <alignment horizontal="left" vertical="center" wrapText="1"/>
    </xf>
    <xf numFmtId="0" fontId="52" fillId="0" borderId="52" xfId="0" applyFont="1" applyBorder="1" applyAlignment="1">
      <alignment horizontal="left" vertical="center" wrapText="1"/>
    </xf>
    <xf numFmtId="0" fontId="52" fillId="0" borderId="0" xfId="0" applyFont="1" applyAlignment="1">
      <alignment horizontal="left" vertical="center" wrapText="1"/>
    </xf>
    <xf numFmtId="0" fontId="52" fillId="0" borderId="16" xfId="0" applyFont="1" applyBorder="1" applyAlignment="1">
      <alignment horizontal="left" vertical="center" wrapText="1"/>
    </xf>
    <xf numFmtId="0" fontId="52" fillId="0" borderId="1" xfId="0" applyFont="1" applyBorder="1" applyAlignment="1">
      <alignment horizontal="center" vertical="center"/>
    </xf>
    <xf numFmtId="8" fontId="52" fillId="0" borderId="1" xfId="0" applyNumberFormat="1" applyFont="1" applyBorder="1" applyAlignment="1">
      <alignment horizontal="center" vertical="center"/>
    </xf>
    <xf numFmtId="164" fontId="52" fillId="0" borderId="1" xfId="0" applyNumberFormat="1" applyFont="1" applyBorder="1" applyAlignment="1">
      <alignment horizontal="center" vertical="center"/>
    </xf>
    <xf numFmtId="0" fontId="73" fillId="0" borderId="4" xfId="0" applyFont="1" applyBorder="1" applyAlignment="1">
      <alignment horizontal="left" vertical="center"/>
    </xf>
    <xf numFmtId="0" fontId="42" fillId="0" borderId="0" xfId="0" applyFont="1" applyAlignment="1">
      <alignment horizontal="left" vertical="center"/>
    </xf>
    <xf numFmtId="0" fontId="38" fillId="0" borderId="0" xfId="0" applyFont="1" applyAlignment="1">
      <alignment horizontal="right" vertical="center"/>
    </xf>
    <xf numFmtId="0" fontId="42" fillId="0" borderId="4" xfId="0" applyFont="1" applyBorder="1" applyAlignment="1">
      <alignment horizontal="left" vertical="center"/>
    </xf>
    <xf numFmtId="0" fontId="52" fillId="0" borderId="59" xfId="0" applyFont="1" applyBorder="1" applyAlignment="1">
      <alignment horizontal="left" vertical="center" wrapText="1"/>
    </xf>
    <xf numFmtId="0" fontId="52" fillId="0" borderId="12" xfId="0" applyFont="1" applyBorder="1" applyAlignment="1">
      <alignment horizontal="left" vertical="center"/>
    </xf>
    <xf numFmtId="0" fontId="52" fillId="0" borderId="45" xfId="0" applyFont="1" applyBorder="1" applyAlignment="1">
      <alignment horizontal="left" vertical="center"/>
    </xf>
    <xf numFmtId="0" fontId="52" fillId="0" borderId="1" xfId="0" applyFont="1" applyBorder="1" applyAlignment="1">
      <alignment horizontal="left" vertical="center"/>
    </xf>
    <xf numFmtId="168" fontId="52" fillId="0" borderId="12" xfId="0" applyNumberFormat="1" applyFont="1" applyBorder="1" applyAlignment="1">
      <alignment horizontal="center" vertical="center"/>
    </xf>
    <xf numFmtId="0" fontId="52" fillId="0" borderId="45" xfId="0" applyFont="1" applyBorder="1" applyAlignment="1">
      <alignment horizontal="left" vertical="center" wrapText="1"/>
    </xf>
    <xf numFmtId="0" fontId="52" fillId="0" borderId="1" xfId="0" applyFont="1" applyBorder="1" applyAlignment="1">
      <alignment horizontal="left" vertical="center" wrapText="1"/>
    </xf>
    <xf numFmtId="0" fontId="0" fillId="0" borderId="45" xfId="0"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center" vertical="center"/>
    </xf>
    <xf numFmtId="0" fontId="52" fillId="6" borderId="57" xfId="0" applyFont="1" applyFill="1" applyBorder="1" applyAlignment="1">
      <alignment horizontal="left" vertical="center" wrapText="1"/>
    </xf>
    <xf numFmtId="0" fontId="52" fillId="6" borderId="21" xfId="0" applyFont="1" applyFill="1" applyBorder="1" applyAlignment="1">
      <alignment horizontal="left" vertical="center" wrapText="1"/>
    </xf>
    <xf numFmtId="0" fontId="0" fillId="6" borderId="21" xfId="0" applyFill="1" applyBorder="1" applyAlignment="1">
      <alignment vertical="center"/>
    </xf>
    <xf numFmtId="0" fontId="0" fillId="6" borderId="58" xfId="0" applyFill="1" applyBorder="1" applyAlignment="1">
      <alignment vertical="center"/>
    </xf>
    <xf numFmtId="0" fontId="58" fillId="0" borderId="0" xfId="0" applyFont="1" applyAlignment="1">
      <alignment horizontal="center" vertical="center"/>
    </xf>
    <xf numFmtId="0" fontId="76" fillId="0" borderId="0" xfId="0" applyFont="1" applyAlignment="1">
      <alignment horizontal="center" vertical="center"/>
    </xf>
    <xf numFmtId="164" fontId="52" fillId="0" borderId="10" xfId="0" applyNumberFormat="1" applyFont="1" applyBorder="1" applyAlignment="1">
      <alignment horizontal="center" vertical="center"/>
    </xf>
    <xf numFmtId="0" fontId="52" fillId="0" borderId="49" xfId="0" applyFont="1" applyBorder="1" applyAlignment="1">
      <alignment horizontal="center" vertical="center"/>
    </xf>
    <xf numFmtId="164" fontId="52" fillId="0" borderId="0" xfId="0" applyNumberFormat="1" applyFont="1" applyAlignment="1">
      <alignment horizontal="center" vertical="center"/>
    </xf>
    <xf numFmtId="0" fontId="52" fillId="0" borderId="56" xfId="0" applyFont="1" applyBorder="1" applyAlignment="1">
      <alignment horizontal="center" vertical="center"/>
    </xf>
    <xf numFmtId="0" fontId="52" fillId="7" borderId="57" xfId="0" applyFont="1" applyFill="1" applyBorder="1" applyAlignment="1">
      <alignment horizontal="right" vertical="center" wrapText="1"/>
    </xf>
    <xf numFmtId="0" fontId="52" fillId="7" borderId="21" xfId="0" applyFont="1" applyFill="1" applyBorder="1" applyAlignment="1">
      <alignment horizontal="right" vertical="center" wrapText="1"/>
    </xf>
    <xf numFmtId="0" fontId="52" fillId="7" borderId="58" xfId="0" applyFont="1" applyFill="1" applyBorder="1" applyAlignment="1">
      <alignment horizontal="right" vertical="center" wrapText="1"/>
    </xf>
    <xf numFmtId="8" fontId="52" fillId="0" borderId="8" xfId="0" applyNumberFormat="1" applyFont="1" applyBorder="1" applyAlignment="1">
      <alignment horizontal="center" vertical="center"/>
    </xf>
    <xf numFmtId="8" fontId="52" fillId="0" borderId="0" xfId="0" applyNumberFormat="1" applyFont="1" applyAlignment="1">
      <alignment horizontal="center" vertical="center"/>
    </xf>
    <xf numFmtId="0" fontId="52" fillId="0" borderId="49" xfId="0" applyFont="1" applyBorder="1" applyAlignment="1">
      <alignment vertical="center"/>
    </xf>
    <xf numFmtId="0" fontId="52" fillId="0" borderId="50" xfId="0" applyFont="1" applyBorder="1" applyAlignment="1">
      <alignment vertical="center"/>
    </xf>
    <xf numFmtId="0" fontId="52" fillId="0" borderId="54" xfId="0" applyFont="1" applyBorder="1" applyAlignment="1">
      <alignment horizontal="left" vertical="center" wrapText="1"/>
    </xf>
    <xf numFmtId="0" fontId="52" fillId="0" borderId="10" xfId="0" applyFont="1" applyBorder="1" applyAlignment="1">
      <alignment horizontal="left" vertical="center" wrapText="1"/>
    </xf>
    <xf numFmtId="0" fontId="52" fillId="0" borderId="55" xfId="0" applyFont="1" applyBorder="1" applyAlignment="1">
      <alignment horizontal="center" vertical="center"/>
    </xf>
    <xf numFmtId="0" fontId="53" fillId="0" borderId="0" xfId="0" applyFont="1" applyAlignment="1">
      <alignment horizontal="center" vertical="center"/>
    </xf>
    <xf numFmtId="0" fontId="0" fillId="0" borderId="0" xfId="0" applyAlignment="1">
      <alignment vertical="center"/>
    </xf>
    <xf numFmtId="0" fontId="52" fillId="0" borderId="49" xfId="0" applyFont="1" applyBorder="1" applyAlignment="1">
      <alignment horizontal="center" vertical="center" wrapText="1"/>
    </xf>
    <xf numFmtId="0" fontId="52" fillId="0" borderId="41" xfId="0" applyFont="1" applyBorder="1" applyAlignment="1">
      <alignment horizontal="center" vertical="center"/>
    </xf>
    <xf numFmtId="0" fontId="52" fillId="0" borderId="9" xfId="0" applyFont="1" applyBorder="1" applyAlignment="1">
      <alignment horizontal="center" vertical="center"/>
    </xf>
    <xf numFmtId="8" fontId="52" fillId="0" borderId="10" xfId="0" applyNumberFormat="1" applyFont="1" applyBorder="1" applyAlignment="1">
      <alignment horizontal="center" vertical="center"/>
    </xf>
    <xf numFmtId="0" fontId="52" fillId="0" borderId="10" xfId="0" applyFont="1" applyBorder="1" applyAlignment="1">
      <alignment horizontal="center" vertical="center"/>
    </xf>
    <xf numFmtId="0" fontId="52" fillId="0" borderId="16" xfId="0" applyFont="1" applyBorder="1" applyAlignment="1">
      <alignment horizontal="center" vertical="center"/>
    </xf>
    <xf numFmtId="164" fontId="52" fillId="0" borderId="8" xfId="0" applyNumberFormat="1" applyFont="1" applyBorder="1" applyAlignment="1">
      <alignment horizontal="center" vertical="center"/>
    </xf>
    <xf numFmtId="164" fontId="52" fillId="0" borderId="42" xfId="0" applyNumberFormat="1" applyFont="1" applyBorder="1" applyAlignment="1">
      <alignment horizontal="center" vertical="center"/>
    </xf>
    <xf numFmtId="164" fontId="52" fillId="0" borderId="16" xfId="0" applyNumberFormat="1" applyFont="1" applyBorder="1" applyAlignment="1">
      <alignment horizontal="center" vertical="center"/>
    </xf>
    <xf numFmtId="0" fontId="52" fillId="0" borderId="8" xfId="0" applyFont="1" applyBorder="1" applyAlignment="1">
      <alignment horizontal="center" vertical="center"/>
    </xf>
    <xf numFmtId="0" fontId="52" fillId="0" borderId="0" xfId="0" applyFont="1" applyAlignment="1">
      <alignment horizontal="center" vertical="center"/>
    </xf>
    <xf numFmtId="0" fontId="52" fillId="0" borderId="42" xfId="0" applyFont="1" applyBorder="1" applyAlignment="1">
      <alignment horizontal="center" vertical="center"/>
    </xf>
    <xf numFmtId="164" fontId="52" fillId="0" borderId="27" xfId="0" applyNumberFormat="1" applyFont="1" applyBorder="1" applyAlignment="1">
      <alignment horizontal="center" vertical="center"/>
    </xf>
    <xf numFmtId="164" fontId="52" fillId="0" borderId="12" xfId="0" applyNumberFormat="1" applyFont="1" applyBorder="1" applyAlignment="1">
      <alignment horizontal="center" vertical="center"/>
    </xf>
    <xf numFmtId="0" fontId="52" fillId="0" borderId="12" xfId="0" applyFont="1" applyBorder="1" applyAlignment="1">
      <alignment horizontal="center" vertical="center"/>
    </xf>
    <xf numFmtId="164" fontId="52" fillId="0" borderId="44" xfId="0" applyNumberFormat="1" applyFont="1" applyBorder="1" applyAlignment="1">
      <alignment horizontal="center" vertical="center"/>
    </xf>
    <xf numFmtId="168" fontId="52" fillId="0" borderId="1" xfId="0" applyNumberFormat="1" applyFont="1" applyBorder="1" applyAlignment="1">
      <alignment horizontal="center" vertical="center"/>
    </xf>
    <xf numFmtId="0" fontId="74" fillId="0" borderId="0" xfId="0" applyFont="1" applyAlignment="1">
      <alignment horizontal="center" vertical="center"/>
    </xf>
    <xf numFmtId="0" fontId="38" fillId="0" borderId="0" xfId="0" applyFont="1" applyAlignment="1">
      <alignment vertical="center"/>
    </xf>
    <xf numFmtId="0" fontId="75" fillId="0" borderId="0" xfId="0" applyFont="1" applyAlignment="1">
      <alignment horizontal="left" vertical="center"/>
    </xf>
    <xf numFmtId="0" fontId="38" fillId="0" borderId="0" xfId="0" applyFont="1" applyAlignment="1">
      <alignment horizontal="left" vertical="center"/>
    </xf>
    <xf numFmtId="0" fontId="58" fillId="0" borderId="4" xfId="0" applyFont="1" applyBorder="1" applyAlignment="1">
      <alignment horizontal="left" vertical="center"/>
    </xf>
    <xf numFmtId="0" fontId="75" fillId="0" borderId="0" xfId="0" applyFont="1" applyAlignment="1">
      <alignment horizontal="right" vertical="center"/>
    </xf>
    <xf numFmtId="0" fontId="70" fillId="7" borderId="38" xfId="0" applyFont="1" applyFill="1" applyBorder="1" applyAlignment="1">
      <alignment horizontal="right" vertical="center" wrapText="1"/>
    </xf>
    <xf numFmtId="0" fontId="52" fillId="7" borderId="5" xfId="0" applyFont="1" applyFill="1" applyBorder="1" applyAlignment="1">
      <alignment horizontal="right" vertical="center" wrapText="1"/>
    </xf>
    <xf numFmtId="0" fontId="0" fillId="7" borderId="5" xfId="0" applyFill="1" applyBorder="1" applyAlignment="1">
      <alignment horizontal="right" vertical="center"/>
    </xf>
    <xf numFmtId="0" fontId="0" fillId="7" borderId="20" xfId="0" applyFill="1" applyBorder="1" applyAlignment="1">
      <alignment horizontal="right" vertical="center"/>
    </xf>
    <xf numFmtId="164" fontId="54" fillId="0" borderId="21" xfId="0" applyNumberFormat="1" applyFont="1" applyBorder="1" applyAlignment="1">
      <alignment horizontal="center" vertical="center"/>
    </xf>
    <xf numFmtId="0" fontId="54" fillId="0" borderId="21" xfId="0" applyFont="1" applyBorder="1" applyAlignment="1">
      <alignment horizontal="center" vertical="center"/>
    </xf>
    <xf numFmtId="0" fontId="54" fillId="0" borderId="39" xfId="0" applyFont="1" applyBorder="1" applyAlignment="1">
      <alignment horizontal="center" vertical="center"/>
    </xf>
    <xf numFmtId="164" fontId="52" fillId="0" borderId="43" xfId="0" applyNumberFormat="1" applyFont="1" applyBorder="1" applyAlignment="1">
      <alignment horizontal="center" vertical="center"/>
    </xf>
    <xf numFmtId="0" fontId="74" fillId="3" borderId="46" xfId="0" applyFont="1" applyFill="1" applyBorder="1" applyAlignment="1">
      <alignment horizontal="center" vertical="center"/>
    </xf>
    <xf numFmtId="0" fontId="74" fillId="3" borderId="8" xfId="0" applyFont="1" applyFill="1" applyBorder="1" applyAlignment="1">
      <alignment horizontal="center" vertical="center"/>
    </xf>
    <xf numFmtId="0" fontId="74" fillId="3" borderId="43" xfId="0" applyFont="1" applyFill="1" applyBorder="1" applyAlignment="1">
      <alignment horizontal="center" vertical="center"/>
    </xf>
    <xf numFmtId="0" fontId="74" fillId="3" borderId="47" xfId="0" applyFont="1" applyFill="1" applyBorder="1" applyAlignment="1">
      <alignment horizontal="center" vertical="center"/>
    </xf>
    <xf numFmtId="0" fontId="74" fillId="3" borderId="3" xfId="0" applyFont="1" applyFill="1" applyBorder="1" applyAlignment="1">
      <alignment horizontal="center" vertical="center"/>
    </xf>
    <xf numFmtId="0" fontId="74" fillId="3" borderId="37" xfId="0" applyFont="1" applyFill="1" applyBorder="1" applyAlignment="1">
      <alignment horizontal="center" vertical="center"/>
    </xf>
    <xf numFmtId="8" fontId="52" fillId="0" borderId="12" xfId="0" applyNumberFormat="1" applyFont="1" applyBorder="1" applyAlignment="1">
      <alignment horizontal="center" vertical="center"/>
    </xf>
    <xf numFmtId="164" fontId="52" fillId="0" borderId="48" xfId="0" applyNumberFormat="1" applyFont="1" applyBorder="1" applyAlignment="1">
      <alignment horizontal="center" vertical="center"/>
    </xf>
    <xf numFmtId="164" fontId="52" fillId="0" borderId="51" xfId="0" applyNumberFormat="1" applyFont="1" applyBorder="1" applyAlignment="1">
      <alignment horizontal="center" vertical="center"/>
    </xf>
    <xf numFmtId="0" fontId="52" fillId="0" borderId="11" xfId="0" applyFont="1" applyBorder="1" applyAlignment="1">
      <alignment horizontal="center" vertical="center"/>
    </xf>
    <xf numFmtId="0" fontId="0" fillId="0" borderId="10" xfId="0" applyBorder="1" applyAlignment="1">
      <alignment horizontal="center" vertical="center"/>
    </xf>
    <xf numFmtId="0" fontId="0" fillId="0" borderId="53" xfId="0" applyBorder="1" applyAlignment="1">
      <alignment horizontal="center" vertical="center"/>
    </xf>
    <xf numFmtId="164" fontId="71" fillId="0" borderId="28" xfId="0" applyNumberFormat="1" applyFont="1" applyBorder="1" applyAlignment="1">
      <alignment horizontal="center" vertical="center"/>
    </xf>
    <xf numFmtId="164" fontId="71" fillId="0" borderId="26" xfId="0" applyNumberFormat="1" applyFont="1" applyBorder="1" applyAlignment="1">
      <alignment horizontal="center" vertical="center"/>
    </xf>
    <xf numFmtId="164" fontId="71" fillId="0" borderId="29" xfId="0" applyNumberFormat="1" applyFont="1" applyBorder="1" applyAlignment="1">
      <alignment horizontal="center" vertical="center"/>
    </xf>
    <xf numFmtId="164" fontId="52" fillId="0" borderId="30" xfId="0" applyNumberFormat="1" applyFont="1" applyBorder="1" applyAlignment="1">
      <alignment horizontal="center" vertical="center"/>
    </xf>
    <xf numFmtId="164" fontId="52" fillId="0" borderId="4" xfId="0" applyNumberFormat="1" applyFont="1" applyBorder="1" applyAlignment="1">
      <alignment horizontal="center" vertical="center"/>
    </xf>
    <xf numFmtId="164" fontId="52" fillId="0" borderId="31" xfId="0" applyNumberFormat="1" applyFont="1" applyBorder="1" applyAlignment="1">
      <alignment horizontal="center" vertical="center"/>
    </xf>
    <xf numFmtId="0" fontId="55" fillId="0" borderId="0" xfId="0" applyFont="1" applyAlignment="1">
      <alignment horizontal="center" vertical="center"/>
    </xf>
    <xf numFmtId="164" fontId="54" fillId="0" borderId="19" xfId="0" applyNumberFormat="1" applyFont="1" applyBorder="1" applyAlignment="1">
      <alignment horizontal="center" vertical="center"/>
    </xf>
    <xf numFmtId="0" fontId="0" fillId="0" borderId="5" xfId="0" applyBorder="1" applyAlignment="1">
      <alignment horizontal="center" vertical="center"/>
    </xf>
    <xf numFmtId="0" fontId="0" fillId="0" borderId="32" xfId="0" applyBorder="1" applyAlignment="1">
      <alignment horizontal="center" vertical="center"/>
    </xf>
    <xf numFmtId="164" fontId="52" fillId="0" borderId="33" xfId="0" applyNumberFormat="1" applyFont="1" applyBorder="1" applyAlignment="1">
      <alignment horizontal="center" vertical="center"/>
    </xf>
    <xf numFmtId="0" fontId="72" fillId="7" borderId="34" xfId="0" applyFont="1" applyFill="1" applyBorder="1" applyAlignment="1">
      <alignment horizontal="right" vertical="center" wrapText="1"/>
    </xf>
    <xf numFmtId="0" fontId="72" fillId="7" borderId="26" xfId="0" applyFont="1" applyFill="1" applyBorder="1" applyAlignment="1">
      <alignment horizontal="right" vertical="center" wrapText="1"/>
    </xf>
    <xf numFmtId="0" fontId="72" fillId="7" borderId="35" xfId="0" applyFont="1" applyFill="1" applyBorder="1" applyAlignment="1">
      <alignment horizontal="right" vertical="center" wrapText="1"/>
    </xf>
    <xf numFmtId="164" fontId="54" fillId="0" borderId="36" xfId="0" applyNumberFormat="1" applyFont="1" applyBorder="1" applyAlignment="1">
      <alignment horizontal="center" vertical="center"/>
    </xf>
    <xf numFmtId="164" fontId="54" fillId="0" borderId="3" xfId="0" applyNumberFormat="1" applyFont="1" applyBorder="1" applyAlignment="1">
      <alignment horizontal="center" vertical="center"/>
    </xf>
    <xf numFmtId="164" fontId="54" fillId="0" borderId="37" xfId="0" applyNumberFormat="1" applyFont="1" applyBorder="1" applyAlignment="1">
      <alignment horizontal="center" vertical="center"/>
    </xf>
    <xf numFmtId="0" fontId="52" fillId="0" borderId="40" xfId="0" applyFont="1" applyBorder="1" applyAlignment="1">
      <alignment horizontal="left" vertical="center" wrapText="1"/>
    </xf>
    <xf numFmtId="0" fontId="52" fillId="0" borderId="4" xfId="0" applyFont="1" applyBorder="1" applyAlignment="1">
      <alignment horizontal="left" vertical="center" wrapText="1"/>
    </xf>
    <xf numFmtId="0" fontId="52" fillId="0" borderId="33" xfId="0" applyFont="1" applyBorder="1" applyAlignment="1">
      <alignment horizontal="left" vertical="center" wrapText="1"/>
    </xf>
    <xf numFmtId="0" fontId="70" fillId="8" borderId="34" xfId="0" applyFont="1" applyFill="1" applyBorder="1" applyAlignment="1">
      <alignment horizontal="left" vertical="center" wrapText="1"/>
    </xf>
    <xf numFmtId="0" fontId="70" fillId="8" borderId="26" xfId="0" applyFont="1" applyFill="1" applyBorder="1" applyAlignment="1">
      <alignment horizontal="left" vertical="center" wrapText="1"/>
    </xf>
    <xf numFmtId="0" fontId="70" fillId="8" borderId="35" xfId="0" applyFont="1" applyFill="1" applyBorder="1" applyAlignment="1">
      <alignment horizontal="left" vertical="center" wrapText="1"/>
    </xf>
    <xf numFmtId="164" fontId="70" fillId="0" borderId="26" xfId="0" applyNumberFormat="1" applyFont="1" applyBorder="1" applyAlignment="1">
      <alignment horizontal="center" vertical="center"/>
    </xf>
    <xf numFmtId="0" fontId="0" fillId="0" borderId="1" xfId="0" applyBorder="1" applyAlignment="1">
      <alignment horizontal="left" vertical="center"/>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osh@jrevansengineering.com" TargetMode="External"/><Relationship Id="rId3" Type="http://schemas.openxmlformats.org/officeDocument/2006/relationships/hyperlink" Target="mailto:dan@jrevansengineering.com" TargetMode="External"/><Relationship Id="rId7" Type="http://schemas.openxmlformats.org/officeDocument/2006/relationships/hyperlink" Target="file:///C:\Users\hannao\AppData\Local\SharedDrive\Utilities\ENGINEERING\DEVELOPMENT\Fee%20Quotes\A0%20-%20NEW%20MERGE%20DOCUMENTS%20TO%20PREPARE%20QUOTE\00%20-%20MERGE%20DOCUMENT%20FOR%20FEE%20QUOTE%20AND%20CHECKLIST%2008-07-13.doc" TargetMode="External"/><Relationship Id="rId2" Type="http://schemas.openxmlformats.org/officeDocument/2006/relationships/hyperlink" Target="file:///C:\Documents%20and%20Settings\mccormmm\Application%20Data\Microsoft\LABELS\TAK%20Labels.docx" TargetMode="External"/><Relationship Id="rId1" Type="http://schemas.openxmlformats.org/officeDocument/2006/relationships/hyperlink" Target="file:///C:\Program%20Files\Tidemark%2035\advantage\" TargetMode="External"/><Relationship Id="rId6" Type="http://schemas.openxmlformats.org/officeDocument/2006/relationships/hyperlink" Target="mailto:rblacksmith@canerattacompanies" TargetMode="External"/><Relationship Id="rId11" Type="http://schemas.openxmlformats.org/officeDocument/2006/relationships/printerSettings" Target="../printerSettings/printerSettings1.bin"/><Relationship Id="rId5" Type="http://schemas.openxmlformats.org/officeDocument/2006/relationships/hyperlink" Target="file:///C:\Users\hannao\AppData\Local\SharedDrive\Utilities\ENGINEERING\DEVELOPMENT\Development%20Order%20Review" TargetMode="External"/><Relationship Id="rId10" Type="http://schemas.openxmlformats.org/officeDocument/2006/relationships/hyperlink" Target="file:///C:\Users\hannao\AppData\Local\SharedDrive\Utilities\ENGINEERING\DEVELOPMENT\Fee%20Quotes\A0%20-%20NEW%20MERGE%20DOCUMENTS%20TO%20PREPARE%20QUOTE\00%20-%20PROJECT%20CONTACT%20LOG%202014.doc" TargetMode="External"/><Relationship Id="rId4" Type="http://schemas.openxmlformats.org/officeDocument/2006/relationships/hyperlink" Target="file:///C:\Users\hannao\AppData\Local\SharedDrive\Utilities\ENGINEERING\DEVELOPMENT\Active%20Developer%20Projects.xls" TargetMode="External"/><Relationship Id="rId9" Type="http://schemas.openxmlformats.org/officeDocument/2006/relationships/hyperlink" Target="file:///C:\Users\hannao\AppData\Local\SharedDrive\Utilities\ENGINEERING\DEVELOPMENT\Fee%20Quotes\LABELS\MMM%20labels.doc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57099-7813-4278-9197-A5217054EE60}">
  <sheetPr codeName="Sheet2"/>
  <dimension ref="A1:DC86"/>
  <sheetViews>
    <sheetView zoomScale="72" zoomScaleNormal="72" workbookViewId="0">
      <selection sqref="A1:IV65536"/>
    </sheetView>
  </sheetViews>
  <sheetFormatPr defaultRowHeight="14.4" x14ac:dyDescent="0.3"/>
  <cols>
    <col min="1" max="1" width="68.33203125" style="107" customWidth="1"/>
    <col min="2" max="2" width="31.44140625" style="107" customWidth="1"/>
    <col min="3" max="3" width="32.6640625" style="107" customWidth="1"/>
    <col min="4" max="5" width="15.6640625" style="107" customWidth="1"/>
    <col min="6" max="6" width="33.88671875" style="107" customWidth="1"/>
    <col min="7" max="7" width="30.88671875" style="107" customWidth="1"/>
    <col min="8" max="8" width="35.109375" style="107" customWidth="1"/>
    <col min="9" max="11" width="19.6640625" style="107" customWidth="1"/>
    <col min="12" max="12" width="23.6640625" style="107" customWidth="1"/>
    <col min="13" max="13" width="15.33203125" style="107" customWidth="1"/>
    <col min="14" max="14" width="25.5546875" style="107" customWidth="1"/>
    <col min="15" max="15" width="32.109375" style="107" customWidth="1"/>
    <col min="16" max="16" width="29.44140625" style="107" customWidth="1"/>
    <col min="17" max="17" width="30.6640625" style="107" customWidth="1"/>
    <col min="18" max="19" width="15.33203125" style="107" customWidth="1"/>
    <col min="20" max="20" width="7.109375" style="107" customWidth="1"/>
    <col min="21" max="21" width="8.88671875" style="107"/>
    <col min="22" max="22" width="5" style="107" customWidth="1"/>
    <col min="23" max="23" width="5.44140625" style="107" customWidth="1"/>
    <col min="24" max="24" width="10.109375" style="107" bestFit="1" customWidth="1"/>
    <col min="25" max="25" width="8.88671875" style="107"/>
    <col min="26" max="27" width="6" style="107" customWidth="1"/>
    <col min="28" max="29" width="7" style="107" customWidth="1"/>
    <col min="30" max="30" width="8.88671875" style="107"/>
    <col min="31" max="31" width="7.88671875" style="107" customWidth="1"/>
    <col min="32" max="32" width="24.5546875" style="136" customWidth="1"/>
    <col min="33" max="35" width="17.6640625" style="107" customWidth="1"/>
    <col min="36" max="36" width="15.44140625" style="137" customWidth="1"/>
    <col min="37" max="38" width="9.6640625" style="137" customWidth="1"/>
    <col min="39" max="39" width="7.6640625" style="137" customWidth="1"/>
    <col min="40" max="44" width="7.88671875" style="137" customWidth="1"/>
    <col min="45" max="45" width="9.109375" style="137" customWidth="1"/>
    <col min="46" max="46" width="20.6640625" style="138" customWidth="1"/>
    <col min="47" max="48" width="14" style="137" customWidth="1"/>
    <col min="49" max="49" width="17.6640625" style="138" customWidth="1"/>
    <col min="50" max="51" width="14" style="137" customWidth="1"/>
    <col min="52" max="52" width="17.6640625" style="138" customWidth="1"/>
    <col min="53" max="54" width="14" style="137" customWidth="1"/>
    <col min="55" max="55" width="17.5546875" style="138" customWidth="1"/>
    <col min="56" max="57" width="14" style="137" customWidth="1"/>
    <col min="58" max="58" width="17.6640625" style="138" customWidth="1"/>
    <col min="59" max="60" width="14" style="137" customWidth="1"/>
    <col min="61" max="61" width="17.6640625" style="138" customWidth="1"/>
    <col min="62" max="62" width="15.44140625" style="137" customWidth="1"/>
    <col min="63" max="63" width="14.6640625" style="137" customWidth="1"/>
    <col min="64" max="64" width="14.6640625" style="139" customWidth="1"/>
    <col min="65" max="65" width="14.6640625" style="136" customWidth="1"/>
    <col min="66" max="66" width="15.6640625" style="107" customWidth="1"/>
    <col min="67" max="67" width="18" style="107" customWidth="1"/>
    <col min="68" max="74" width="15.6640625" style="107" customWidth="1"/>
    <col min="75" max="75" width="15.6640625" style="140" customWidth="1"/>
    <col min="76" max="100" width="15.6640625" style="107" customWidth="1"/>
    <col min="101" max="16384" width="8.88671875" style="107"/>
  </cols>
  <sheetData>
    <row r="1" spans="1:107" ht="81.599999999999994" customHeight="1" x14ac:dyDescent="0.3">
      <c r="A1" s="97" t="s">
        <v>66</v>
      </c>
      <c r="B1" s="97" t="s">
        <v>67</v>
      </c>
      <c r="C1" s="97" t="s">
        <v>68</v>
      </c>
      <c r="D1" s="97" t="s">
        <v>69</v>
      </c>
      <c r="E1" s="97" t="s">
        <v>70</v>
      </c>
      <c r="F1" s="97" t="s">
        <v>71</v>
      </c>
      <c r="G1" s="97" t="s">
        <v>149</v>
      </c>
      <c r="H1" s="97" t="s">
        <v>255</v>
      </c>
      <c r="I1" s="97" t="s">
        <v>72</v>
      </c>
      <c r="J1" s="97" t="s">
        <v>257</v>
      </c>
      <c r="K1" s="97" t="s">
        <v>150</v>
      </c>
      <c r="L1" s="97" t="s">
        <v>73</v>
      </c>
      <c r="M1" s="97" t="s">
        <v>74</v>
      </c>
      <c r="N1" s="97" t="s">
        <v>75</v>
      </c>
      <c r="O1" s="97" t="s">
        <v>76</v>
      </c>
      <c r="P1" s="97" t="s">
        <v>77</v>
      </c>
      <c r="Q1" s="97" t="s">
        <v>78</v>
      </c>
      <c r="R1" s="98" t="s">
        <v>79</v>
      </c>
      <c r="S1" s="98" t="s">
        <v>80</v>
      </c>
      <c r="T1" s="98" t="s">
        <v>81</v>
      </c>
      <c r="U1" s="98" t="s">
        <v>28</v>
      </c>
      <c r="V1" s="98" t="s">
        <v>82</v>
      </c>
      <c r="W1" s="98" t="s">
        <v>83</v>
      </c>
      <c r="X1" s="98" t="s">
        <v>84</v>
      </c>
      <c r="Y1" s="98" t="s">
        <v>30</v>
      </c>
      <c r="Z1" s="98" t="s">
        <v>31</v>
      </c>
      <c r="AA1" s="98" t="s">
        <v>296</v>
      </c>
      <c r="AB1" s="98" t="s">
        <v>85</v>
      </c>
      <c r="AC1" s="98" t="s">
        <v>86</v>
      </c>
      <c r="AD1" s="98" t="s">
        <v>33</v>
      </c>
      <c r="AE1" s="98" t="s">
        <v>34</v>
      </c>
      <c r="AF1" s="99" t="s">
        <v>87</v>
      </c>
      <c r="AG1" s="98" t="s">
        <v>258</v>
      </c>
      <c r="AH1" s="98" t="s">
        <v>259</v>
      </c>
      <c r="AI1" s="98" t="s">
        <v>88</v>
      </c>
      <c r="AJ1" s="100" t="s">
        <v>274</v>
      </c>
      <c r="AK1" s="100" t="s">
        <v>89</v>
      </c>
      <c r="AL1" s="100" t="s">
        <v>90</v>
      </c>
      <c r="AM1" s="100" t="s">
        <v>91</v>
      </c>
      <c r="AN1" s="100" t="s">
        <v>92</v>
      </c>
      <c r="AO1" s="100" t="s">
        <v>277</v>
      </c>
      <c r="AP1" s="100" t="s">
        <v>260</v>
      </c>
      <c r="AQ1" s="100" t="s">
        <v>261</v>
      </c>
      <c r="AR1" s="100" t="s">
        <v>276</v>
      </c>
      <c r="AS1" s="100" t="s">
        <v>275</v>
      </c>
      <c r="AT1" s="101" t="s">
        <v>93</v>
      </c>
      <c r="AU1" s="100" t="s">
        <v>94</v>
      </c>
      <c r="AV1" s="100" t="s">
        <v>95</v>
      </c>
      <c r="AW1" s="101" t="s">
        <v>96</v>
      </c>
      <c r="AX1" s="100" t="s">
        <v>97</v>
      </c>
      <c r="AY1" s="100" t="s">
        <v>98</v>
      </c>
      <c r="AZ1" s="101" t="s">
        <v>99</v>
      </c>
      <c r="BA1" s="100" t="s">
        <v>100</v>
      </c>
      <c r="BB1" s="102" t="s">
        <v>101</v>
      </c>
      <c r="BC1" s="101" t="s">
        <v>102</v>
      </c>
      <c r="BD1" s="100" t="s">
        <v>103</v>
      </c>
      <c r="BE1" s="100" t="s">
        <v>104</v>
      </c>
      <c r="BF1" s="101" t="s">
        <v>105</v>
      </c>
      <c r="BG1" s="100" t="s">
        <v>106</v>
      </c>
      <c r="BH1" s="100" t="s">
        <v>107</v>
      </c>
      <c r="BI1" s="101" t="s">
        <v>108</v>
      </c>
      <c r="BJ1" s="100" t="s">
        <v>109</v>
      </c>
      <c r="BK1" s="100" t="s">
        <v>110</v>
      </c>
      <c r="BL1" s="103" t="s">
        <v>111</v>
      </c>
      <c r="BM1" s="104" t="s">
        <v>112</v>
      </c>
      <c r="BN1" s="105" t="s">
        <v>151</v>
      </c>
      <c r="BO1" s="105" t="s">
        <v>152</v>
      </c>
      <c r="BP1" s="105" t="s">
        <v>153</v>
      </c>
      <c r="BQ1" s="105" t="s">
        <v>262</v>
      </c>
      <c r="BR1" s="105" t="s">
        <v>299</v>
      </c>
      <c r="BS1" s="105" t="s">
        <v>300</v>
      </c>
      <c r="BT1" s="105" t="s">
        <v>263</v>
      </c>
      <c r="BU1" s="105" t="s">
        <v>264</v>
      </c>
      <c r="BV1" s="105" t="s">
        <v>154</v>
      </c>
      <c r="BW1" s="105" t="s">
        <v>155</v>
      </c>
      <c r="BX1" s="105" t="s">
        <v>156</v>
      </c>
      <c r="BY1" s="105" t="s">
        <v>157</v>
      </c>
      <c r="BZ1" s="105" t="s">
        <v>158</v>
      </c>
      <c r="CA1" s="105" t="s">
        <v>159</v>
      </c>
      <c r="CB1" s="105" t="s">
        <v>160</v>
      </c>
      <c r="CC1" s="105" t="s">
        <v>161</v>
      </c>
      <c r="CD1" s="105" t="s">
        <v>162</v>
      </c>
      <c r="CE1" s="105" t="s">
        <v>163</v>
      </c>
      <c r="CF1" s="105" t="s">
        <v>164</v>
      </c>
      <c r="CG1" s="105" t="s">
        <v>165</v>
      </c>
      <c r="CH1" s="105" t="s">
        <v>270</v>
      </c>
      <c r="CI1" s="105" t="s">
        <v>271</v>
      </c>
      <c r="CJ1" s="105" t="s">
        <v>265</v>
      </c>
      <c r="CK1" s="105" t="s">
        <v>272</v>
      </c>
      <c r="CL1" s="105" t="s">
        <v>113</v>
      </c>
      <c r="CM1" s="105" t="s">
        <v>278</v>
      </c>
      <c r="CN1" s="105" t="s">
        <v>114</v>
      </c>
      <c r="CO1" s="105" t="s">
        <v>279</v>
      </c>
      <c r="CP1" s="105" t="s">
        <v>280</v>
      </c>
      <c r="CQ1" s="105" t="s">
        <v>267</v>
      </c>
      <c r="CR1" s="105" t="s">
        <v>166</v>
      </c>
      <c r="CS1" s="105" t="s">
        <v>273</v>
      </c>
      <c r="CT1" s="105" t="s">
        <v>167</v>
      </c>
      <c r="CU1" s="105" t="s">
        <v>115</v>
      </c>
      <c r="CV1" s="105" t="s">
        <v>266</v>
      </c>
      <c r="CW1" s="106"/>
      <c r="CX1" s="106"/>
      <c r="CY1" s="106"/>
      <c r="CZ1" s="106"/>
      <c r="DA1" s="106"/>
      <c r="DB1" s="106"/>
      <c r="DC1" s="106"/>
    </row>
    <row r="2" spans="1:107" s="108" customFormat="1" ht="32.4" customHeight="1" x14ac:dyDescent="0.3">
      <c r="A2" s="108">
        <f>New_Project_Submittal_Form!J12</f>
        <v>0</v>
      </c>
      <c r="B2" s="108">
        <f>New_Project_Submittal_Form!T172</f>
        <v>0</v>
      </c>
      <c r="C2" s="108">
        <f>New_Project_Submittal_Form!T170</f>
        <v>0</v>
      </c>
      <c r="D2" s="109">
        <f>New_Project_Submittal_Form!T184</f>
        <v>0</v>
      </c>
      <c r="E2" s="109" t="str">
        <f>New_Project_Submittal_Form!T186</f>
        <v xml:space="preserve"> </v>
      </c>
      <c r="F2" s="110">
        <f>New_Project_Submittal_Form!J15</f>
        <v>0</v>
      </c>
      <c r="G2" s="110">
        <f>New_Project_Submittal_Form!J17</f>
        <v>0</v>
      </c>
      <c r="H2" s="110">
        <f>New_Project_Submittal_Form!V197</f>
        <v>0</v>
      </c>
      <c r="I2" s="110">
        <f>New_Project_Submittal_Form!Q10</f>
        <v>0</v>
      </c>
      <c r="J2" s="110">
        <f>New_Project_Submittal_Form!AA10</f>
        <v>0</v>
      </c>
      <c r="K2" s="106" t="str">
        <f>New_Project_Submittal_Form!V195</f>
        <v xml:space="preserve"> </v>
      </c>
      <c r="L2" s="111">
        <f>New_Project_Submittal_Form!T174</f>
        <v>0</v>
      </c>
      <c r="M2" s="112">
        <f>New_Project_Submittal_Form!T176</f>
        <v>0</v>
      </c>
      <c r="N2" s="111">
        <f>New_Project_Submittal_Form!T178</f>
        <v>0</v>
      </c>
      <c r="O2" s="108">
        <f>New_Project_Submittal_Form!T153</f>
        <v>0</v>
      </c>
      <c r="P2" s="108">
        <f>New_Project_Submittal_Form!T155</f>
        <v>0</v>
      </c>
      <c r="Q2" s="113">
        <f>New_Project_Submittal_Form!T163</f>
        <v>0</v>
      </c>
      <c r="R2" s="110">
        <f>New_Project_Submittal_Form!T161</f>
        <v>0</v>
      </c>
      <c r="S2" s="110" t="str">
        <f>New_Project_Submittal_Form!T165</f>
        <v xml:space="preserve"> </v>
      </c>
      <c r="T2" s="114" t="str">
        <f>New_Project_Submittal_Form!I21</f>
        <v xml:space="preserve"> </v>
      </c>
      <c r="U2" s="114" t="str">
        <f>New_Project_Submittal_Form!Y21</f>
        <v xml:space="preserve"> </v>
      </c>
      <c r="V2" s="114">
        <f>New_Project_Submittal_Form!AL21</f>
        <v>0</v>
      </c>
      <c r="W2" s="114" t="str">
        <f>New_Project_Submittal_Form!AF21</f>
        <v xml:space="preserve"> </v>
      </c>
      <c r="X2" s="114">
        <f>New_Project_Submittal_Form!I25</f>
        <v>0</v>
      </c>
      <c r="Y2" s="114" t="str">
        <f>New_Project_Submittal_Form!I23</f>
        <v xml:space="preserve"> </v>
      </c>
      <c r="Z2" s="114" t="str">
        <f>New_Project_Submittal_Form!Y23</f>
        <v xml:space="preserve"> </v>
      </c>
      <c r="AA2" s="114" t="str">
        <f>New_Project_Submittal_Form!AF25</f>
        <v xml:space="preserve"> </v>
      </c>
      <c r="AB2" s="114">
        <f>New_Project_Submittal_Form!Y25</f>
        <v>0</v>
      </c>
      <c r="AC2" s="114" t="str">
        <f>New_Project_Submittal_Form!AF23</f>
        <v xml:space="preserve"> </v>
      </c>
      <c r="AD2" s="114" t="str">
        <f>New_Project_Submittal_Form!I27</f>
        <v xml:space="preserve"> </v>
      </c>
      <c r="AE2" s="114" t="str">
        <f>New_Project_Submittal_Form!Y27</f>
        <v xml:space="preserve"> </v>
      </c>
      <c r="AF2" s="115">
        <f>New_Project_Submittal_Form!AE32</f>
        <v>0</v>
      </c>
      <c r="AG2" s="115">
        <f>New_Project_Submittal_Form!V203</f>
        <v>0</v>
      </c>
      <c r="AH2" s="115">
        <f>New_Project_Submittal_Form!V205</f>
        <v>0</v>
      </c>
      <c r="AI2" s="108" t="str">
        <f>New_Project_Submittal_Form!AK94</f>
        <v xml:space="preserve"> </v>
      </c>
      <c r="AJ2" s="116">
        <f>New_Project_Submittal_Form!X94</f>
        <v>0</v>
      </c>
      <c r="AK2" s="116">
        <f>New_Project_Submittal_Form!Q41</f>
        <v>0</v>
      </c>
      <c r="AL2" s="116">
        <f>New_Project_Submittal_Form!AG41</f>
        <v>0</v>
      </c>
      <c r="AM2" s="116">
        <f>New_Project_Submittal_Form!Q45</f>
        <v>0</v>
      </c>
      <c r="AN2" s="116">
        <f>New_Project_Submittal_Form!AG45</f>
        <v>0</v>
      </c>
      <c r="AO2" s="116" t="str">
        <f>New_Project_Submittal_Form!AQ44</f>
        <v xml:space="preserve"> </v>
      </c>
      <c r="AP2" s="116">
        <f>New_Project_Submittal_Form!Q49</f>
        <v>0</v>
      </c>
      <c r="AQ2" s="116">
        <f>New_Project_Submittal_Form!AG49</f>
        <v>0</v>
      </c>
      <c r="AR2" s="116" t="str">
        <f>New_Project_Submittal_Form!AQ48</f>
        <v xml:space="preserve"> </v>
      </c>
      <c r="AS2" s="116">
        <f>New_Project_Submittal_Form!AG52</f>
        <v>0</v>
      </c>
      <c r="AT2" s="117" t="str">
        <f>New_Project_Submittal_Form!AK70</f>
        <v xml:space="preserve"> </v>
      </c>
      <c r="AU2" s="116">
        <f>New_Project_Submittal_Form!X70</f>
        <v>0</v>
      </c>
      <c r="AV2" s="116">
        <f>New_Project_Submittal_Form!AD70</f>
        <v>0</v>
      </c>
      <c r="AW2" s="117" t="str">
        <f>New_Project_Submittal_Form!AK74</f>
        <v xml:space="preserve"> </v>
      </c>
      <c r="AX2" s="116">
        <f>New_Project_Submittal_Form!X74</f>
        <v>0</v>
      </c>
      <c r="AY2" s="116">
        <f>New_Project_Submittal_Form!AD74</f>
        <v>0</v>
      </c>
      <c r="AZ2" s="117" t="str">
        <f>New_Project_Submittal_Form!AK78</f>
        <v xml:space="preserve"> </v>
      </c>
      <c r="BA2" s="116">
        <f>New_Project_Submittal_Form!X78</f>
        <v>0</v>
      </c>
      <c r="BB2" s="116">
        <f>New_Project_Submittal_Form!AD78</f>
        <v>0</v>
      </c>
      <c r="BC2" s="117" t="str">
        <f>New_Project_Submittal_Form!AK82</f>
        <v xml:space="preserve"> </v>
      </c>
      <c r="BD2" s="116">
        <f>New_Project_Submittal_Form!X82</f>
        <v>0</v>
      </c>
      <c r="BE2" s="116">
        <f>New_Project_Submittal_Form!AD82</f>
        <v>0</v>
      </c>
      <c r="BF2" s="117" t="str">
        <f>New_Project_Submittal_Form!AK86</f>
        <v xml:space="preserve"> </v>
      </c>
      <c r="BG2" s="116">
        <f>New_Project_Submittal_Form!X86</f>
        <v>0</v>
      </c>
      <c r="BH2" s="116">
        <f>New_Project_Submittal_Form!AD86</f>
        <v>0</v>
      </c>
      <c r="BI2" s="117" t="str">
        <f>New_Project_Submittal_Form!AK90</f>
        <v xml:space="preserve"> </v>
      </c>
      <c r="BJ2" s="116">
        <f>New_Project_Submittal_Form!X90</f>
        <v>0</v>
      </c>
      <c r="BK2" s="116">
        <f>New_Project_Submittal_Form!AD90</f>
        <v>0</v>
      </c>
      <c r="BL2" s="118">
        <f>New_Project_Submittal_Form!V199</f>
        <v>0</v>
      </c>
      <c r="BM2" s="115">
        <f>New_Project_Submittal_Form!V201</f>
        <v>0</v>
      </c>
      <c r="BN2" s="119">
        <f>SUM(SingleFamilyUnits_Water*2440)</f>
        <v>0</v>
      </c>
      <c r="BO2" s="119">
        <f>SUM(SingleFamilyUnits_Sewer*2660)</f>
        <v>0</v>
      </c>
      <c r="BP2" s="119">
        <f>SUM(LiftStationsMeters*2440)</f>
        <v>0</v>
      </c>
      <c r="BQ2" s="119">
        <f>SUM(IrrigationFlows*9.76)</f>
        <v>0</v>
      </c>
      <c r="BR2" s="119">
        <f>SUM(MutliFamilyUnits_Water*1952)</f>
        <v>0</v>
      </c>
      <c r="BS2" s="119">
        <f>SUM(MultiFamilyUnits_Sewer*2128)</f>
        <v>0</v>
      </c>
      <c r="BT2" s="119">
        <f>SUM(AP2*976)</f>
        <v>0</v>
      </c>
      <c r="BU2" s="119">
        <f>SUM(AQ2*1064)</f>
        <v>0</v>
      </c>
      <c r="BV2" s="119">
        <f>SUM(Comm_1_Water*9.76)</f>
        <v>0</v>
      </c>
      <c r="BW2" s="119">
        <f>SUM(Comm_1_Sewer*10.64)</f>
        <v>0</v>
      </c>
      <c r="BX2" s="119">
        <f>SUM(Comm_2_Water*9.76)</f>
        <v>0</v>
      </c>
      <c r="BY2" s="119">
        <f>SUM(Comm_2_Sewer*10.64)</f>
        <v>0</v>
      </c>
      <c r="BZ2" s="119">
        <f>SUM(Comm_3_Water*9.76)</f>
        <v>0</v>
      </c>
      <c r="CA2" s="119">
        <f>SUM(Comm_3_Sewer*10.64)</f>
        <v>0</v>
      </c>
      <c r="CB2" s="119">
        <f>SUM(Comm_4_Water*9.76)</f>
        <v>0</v>
      </c>
      <c r="CC2" s="119">
        <f>SUM(Comm_4_Sewer*10.64)</f>
        <v>0</v>
      </c>
      <c r="CD2" s="119">
        <f>SUM(Comm_5_Water*9.76)</f>
        <v>0</v>
      </c>
      <c r="CE2" s="119">
        <f>SUM(Comm_5_Sewer*10.64)</f>
        <v>0</v>
      </c>
      <c r="CF2" s="119">
        <f>SUM(Comm_6_Water*9.76)</f>
        <v>0</v>
      </c>
      <c r="CG2" s="119">
        <f>SUM(Comm_6_Sewer*10.64)</f>
        <v>0</v>
      </c>
      <c r="CH2" s="119">
        <f>SUM(BN2,BP2,BQ2,BR2,BT2,BV2,BX2,BZ2,CB2,CD2,CF2)</f>
        <v>0</v>
      </c>
      <c r="CI2" s="119">
        <f>SUM(BO2,BS2,BU2,BW2,BY2,CA2,CC2,CE2,CG2)</f>
        <v>0</v>
      </c>
      <c r="CJ2" s="119">
        <f>New_Project_Submittal_Form!V203</f>
        <v>0</v>
      </c>
      <c r="CK2" s="119">
        <f>New_Project_Submittal_Form!V205</f>
        <v>0</v>
      </c>
      <c r="CL2" s="119">
        <f>SUM(Total_Water_Without_Credit*50%)</f>
        <v>0</v>
      </c>
      <c r="CM2" s="119">
        <f>SUM(CL2,-PrePaidWater)</f>
        <v>0</v>
      </c>
      <c r="CN2" s="119">
        <f>SUM(CI2*50%)</f>
        <v>0</v>
      </c>
      <c r="CO2" s="119">
        <f>SUM(CN2,-PrePaidSewer)</f>
        <v>0</v>
      </c>
      <c r="CP2" s="119">
        <f>SUM(CM2,CO2)</f>
        <v>0</v>
      </c>
      <c r="CQ2" s="120">
        <f>SUM(CM2, CO2, CU2)</f>
        <v>790</v>
      </c>
      <c r="CR2" s="119">
        <f>SUM(CJ2,CK2)</f>
        <v>0</v>
      </c>
      <c r="CS2" s="119">
        <f>SUM(CL2,CN2,CR2)</f>
        <v>0</v>
      </c>
      <c r="CT2" s="119">
        <f>SUM(CL2,CN2,CU2)</f>
        <v>790</v>
      </c>
      <c r="CU2" s="119">
        <f>CQ14+IF(EstimatedConstructionCost*1%&gt;=790,EstimatedConstructionCost*1%,790)</f>
        <v>790</v>
      </c>
      <c r="CV2" s="119">
        <f>SUM(BL2:BM2)</f>
        <v>0</v>
      </c>
      <c r="CY2" s="121" t="s">
        <v>168</v>
      </c>
    </row>
    <row r="3" spans="1:107" ht="27" x14ac:dyDescent="0.3">
      <c r="A3" s="111" t="s">
        <v>116</v>
      </c>
      <c r="B3" s="106"/>
      <c r="C3" s="106"/>
      <c r="D3" s="106"/>
      <c r="E3" s="106"/>
      <c r="F3" s="106"/>
      <c r="G3" s="106"/>
      <c r="H3" s="122" t="s">
        <v>117</v>
      </c>
      <c r="I3" s="106"/>
      <c r="J3" s="106"/>
      <c r="K3" s="123"/>
      <c r="L3" s="106"/>
      <c r="M3" s="106"/>
      <c r="N3" s="106"/>
      <c r="O3" s="106"/>
      <c r="P3" s="106"/>
      <c r="Q3" s="106"/>
      <c r="R3" s="106"/>
      <c r="S3" s="106"/>
      <c r="T3" s="106"/>
      <c r="U3" s="106"/>
      <c r="V3" s="106"/>
      <c r="W3" s="106"/>
      <c r="X3" s="106"/>
      <c r="Y3" s="106"/>
      <c r="Z3" s="106"/>
      <c r="AA3" s="106"/>
      <c r="AB3" s="106"/>
      <c r="AC3" s="106"/>
      <c r="AD3" s="106"/>
      <c r="AE3" s="106"/>
      <c r="AF3" s="124"/>
      <c r="AG3" s="106"/>
      <c r="AH3" s="106"/>
      <c r="AI3" s="106"/>
      <c r="AJ3" s="125" t="s">
        <v>118</v>
      </c>
      <c r="AK3" s="102"/>
      <c r="AL3" s="102"/>
      <c r="AM3" s="102"/>
      <c r="AN3" s="102"/>
      <c r="AO3" s="102"/>
      <c r="AP3" s="102"/>
      <c r="AQ3" s="102"/>
      <c r="AR3" s="102"/>
      <c r="AS3" s="102"/>
      <c r="AT3" s="126" t="s">
        <v>169</v>
      </c>
      <c r="AU3" s="102"/>
      <c r="AV3" s="102"/>
      <c r="AW3" s="127"/>
      <c r="AX3" s="102"/>
      <c r="AY3" s="102"/>
      <c r="AZ3" s="127"/>
      <c r="BA3" s="102"/>
      <c r="BB3" s="102"/>
      <c r="BC3" s="127"/>
      <c r="BD3" s="102"/>
      <c r="BE3" s="102"/>
      <c r="BF3" s="127"/>
      <c r="BG3" s="102"/>
      <c r="BH3" s="102"/>
      <c r="BI3" s="127"/>
      <c r="BJ3" s="102"/>
      <c r="BK3" s="102"/>
      <c r="BL3" s="128" t="s">
        <v>119</v>
      </c>
      <c r="BM3" s="129" t="s">
        <v>120</v>
      </c>
      <c r="BN3" s="106"/>
      <c r="BO3" s="106"/>
      <c r="BP3" s="106"/>
      <c r="BQ3" s="106"/>
      <c r="BR3" s="106"/>
      <c r="BS3" s="106"/>
      <c r="BT3" s="106"/>
      <c r="BU3" s="106"/>
      <c r="BV3" s="106"/>
      <c r="BW3" s="130"/>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31" t="s">
        <v>170</v>
      </c>
      <c r="CZ3" s="106"/>
      <c r="DA3" s="106"/>
      <c r="DB3" s="106"/>
      <c r="DC3" s="106"/>
    </row>
    <row r="4" spans="1:107" ht="17.399999999999999" x14ac:dyDescent="0.3">
      <c r="A4" s="111" t="s">
        <v>121</v>
      </c>
      <c r="B4" s="106"/>
      <c r="C4" s="106"/>
      <c r="D4" s="106"/>
      <c r="E4" s="106"/>
      <c r="F4" s="106"/>
      <c r="G4" s="106"/>
      <c r="H4" s="122" t="s">
        <v>122</v>
      </c>
      <c r="I4" s="106"/>
      <c r="J4" s="106"/>
      <c r="K4" s="106"/>
      <c r="L4" s="106"/>
      <c r="M4" s="106"/>
      <c r="N4" s="106"/>
      <c r="O4" s="106"/>
      <c r="P4" s="106"/>
      <c r="Q4" s="106"/>
      <c r="R4" s="106"/>
      <c r="S4" s="106"/>
      <c r="T4" s="106"/>
      <c r="U4" s="106"/>
      <c r="V4" s="106"/>
      <c r="W4" s="106"/>
      <c r="X4" s="106"/>
      <c r="Y4" s="106"/>
      <c r="Z4" s="106"/>
      <c r="AA4" s="106"/>
      <c r="AB4" s="106"/>
      <c r="AC4" s="106"/>
      <c r="AD4" s="106"/>
      <c r="AE4" s="106"/>
      <c r="AF4" s="124"/>
      <c r="AG4" s="106"/>
      <c r="AH4" s="106"/>
      <c r="AI4" s="106"/>
      <c r="AJ4" s="102"/>
      <c r="AK4" s="102"/>
      <c r="AL4" s="102"/>
      <c r="AM4" s="102"/>
      <c r="AN4" s="102"/>
      <c r="AO4" s="102"/>
      <c r="AP4" s="102"/>
      <c r="AQ4" s="102"/>
      <c r="AR4" s="102"/>
      <c r="AS4" s="102"/>
      <c r="AT4" s="127"/>
      <c r="AU4" s="102"/>
      <c r="AV4" s="102"/>
      <c r="AW4" s="127"/>
      <c r="AX4" s="102"/>
      <c r="AY4" s="102"/>
      <c r="AZ4" s="127"/>
      <c r="BA4" s="102"/>
      <c r="BB4" s="102"/>
      <c r="BC4" s="127"/>
      <c r="BD4" s="102"/>
      <c r="BE4" s="102"/>
      <c r="BF4" s="127"/>
      <c r="BG4" s="102"/>
      <c r="BH4" s="102"/>
      <c r="BI4" s="127"/>
      <c r="BJ4" s="102"/>
      <c r="BK4" s="102"/>
      <c r="BL4" s="132"/>
      <c r="BM4" s="124"/>
      <c r="BN4" s="106"/>
      <c r="BO4" s="106"/>
      <c r="BP4" s="106"/>
      <c r="BQ4" s="106"/>
      <c r="BR4" s="106"/>
      <c r="BS4" s="106"/>
      <c r="BT4" s="106"/>
      <c r="BU4" s="106"/>
      <c r="BV4" s="106"/>
      <c r="BW4" s="130"/>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21" t="s">
        <v>171</v>
      </c>
      <c r="CZ4" s="106"/>
      <c r="DA4" s="106"/>
      <c r="DB4" s="106"/>
      <c r="DC4" s="106"/>
    </row>
    <row r="5" spans="1:107" ht="17.399999999999999" x14ac:dyDescent="0.3">
      <c r="A5" s="111" t="s">
        <v>123</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24"/>
      <c r="AG5" s="106"/>
      <c r="AH5" s="106"/>
      <c r="AI5" s="106"/>
      <c r="AJ5" s="102"/>
      <c r="AK5" s="102"/>
      <c r="AL5" s="102"/>
      <c r="AM5" s="102"/>
      <c r="AN5" s="102"/>
      <c r="AO5" s="102"/>
      <c r="AP5" s="102"/>
      <c r="AQ5" s="102"/>
      <c r="AR5" s="102"/>
      <c r="AS5" s="102"/>
      <c r="AT5" s="127"/>
      <c r="AU5" s="133"/>
      <c r="AV5" s="102"/>
      <c r="AW5" s="127"/>
      <c r="AX5" s="102"/>
      <c r="AY5" s="102"/>
      <c r="AZ5" s="127"/>
      <c r="BA5" s="102"/>
      <c r="BB5" s="102"/>
      <c r="BC5" s="127"/>
      <c r="BD5" s="102"/>
      <c r="BE5" s="102"/>
      <c r="BF5" s="127"/>
      <c r="BG5" s="102"/>
      <c r="BH5" s="102"/>
      <c r="BI5" s="127"/>
      <c r="BJ5" s="102"/>
      <c r="BK5" s="102"/>
      <c r="BL5" s="132"/>
      <c r="BM5" s="124"/>
      <c r="BN5" s="106"/>
      <c r="BO5" s="106"/>
      <c r="BP5" s="106"/>
      <c r="BQ5" s="106"/>
      <c r="BR5" s="106"/>
      <c r="BS5" s="106"/>
      <c r="BT5" s="106"/>
      <c r="BU5" s="106"/>
      <c r="BV5" s="106"/>
      <c r="BW5" s="130"/>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21" t="s">
        <v>172</v>
      </c>
      <c r="CZ5" s="106"/>
      <c r="DA5" s="106"/>
      <c r="DB5" s="106"/>
      <c r="DC5" s="106"/>
    </row>
    <row r="6" spans="1:107" ht="17.399999999999999" x14ac:dyDescent="0.3">
      <c r="A6" s="111" t="s">
        <v>124</v>
      </c>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24"/>
      <c r="AG6" s="106"/>
      <c r="AH6" s="106"/>
      <c r="AI6" s="106"/>
      <c r="AJ6" s="102"/>
      <c r="AK6" s="102"/>
      <c r="AL6" s="102"/>
      <c r="AM6" s="102"/>
      <c r="AN6" s="102"/>
      <c r="AO6" s="102"/>
      <c r="AP6" s="102"/>
      <c r="AQ6" s="102"/>
      <c r="AR6" s="102"/>
      <c r="AS6" s="102"/>
      <c r="AT6" s="127"/>
      <c r="AU6" s="102"/>
      <c r="AV6" s="102"/>
      <c r="AW6" s="127"/>
      <c r="AX6" s="102"/>
      <c r="AY6" s="102"/>
      <c r="AZ6" s="127"/>
      <c r="BA6" s="102"/>
      <c r="BB6" s="102"/>
      <c r="BC6" s="127"/>
      <c r="BD6" s="102"/>
      <c r="BE6" s="102"/>
      <c r="BF6" s="127"/>
      <c r="BG6" s="102"/>
      <c r="BH6" s="102"/>
      <c r="BI6" s="127"/>
      <c r="BJ6" s="102"/>
      <c r="BK6" s="102"/>
      <c r="BL6" s="132"/>
      <c r="BM6" s="124"/>
      <c r="BN6" s="106"/>
      <c r="BO6" s="106"/>
      <c r="BP6" s="106"/>
      <c r="BQ6" s="106"/>
      <c r="BR6" s="106"/>
      <c r="BS6" s="106"/>
      <c r="BT6" s="106"/>
      <c r="BU6" s="106"/>
      <c r="BV6" s="106"/>
      <c r="BW6" s="130"/>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34" t="s">
        <v>173</v>
      </c>
      <c r="CZ6" s="106"/>
      <c r="DA6" s="106"/>
      <c r="DB6" s="106"/>
      <c r="DC6" s="106"/>
    </row>
    <row r="7" spans="1:107" ht="17.399999999999999" x14ac:dyDescent="0.3">
      <c r="A7" s="111" t="s">
        <v>125</v>
      </c>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24"/>
      <c r="AG7" s="106"/>
      <c r="AH7" s="106"/>
      <c r="AI7" s="106"/>
      <c r="AJ7" s="102"/>
      <c r="AK7" s="102"/>
      <c r="AL7" s="102"/>
      <c r="AM7" s="102"/>
      <c r="AN7" s="102"/>
      <c r="AO7" s="102"/>
      <c r="AP7" s="102"/>
      <c r="AQ7" s="102"/>
      <c r="AR7" s="102"/>
      <c r="AS7" s="102"/>
      <c r="AT7" s="127"/>
      <c r="AU7" s="102"/>
      <c r="AV7" s="102"/>
      <c r="AW7" s="127"/>
      <c r="AX7" s="102"/>
      <c r="AY7" s="102"/>
      <c r="AZ7" s="127"/>
      <c r="BA7" s="102"/>
      <c r="BB7" s="102"/>
      <c r="BC7" s="127"/>
      <c r="BD7" s="102"/>
      <c r="BE7" s="102"/>
      <c r="BF7" s="127"/>
      <c r="BG7" s="102"/>
      <c r="BH7" s="102"/>
      <c r="BI7" s="127"/>
      <c r="BJ7" s="102"/>
      <c r="BK7" s="102"/>
      <c r="BL7" s="132"/>
      <c r="BM7" s="124"/>
      <c r="BN7" s="106"/>
      <c r="BO7" s="106"/>
      <c r="BP7" s="106"/>
      <c r="BQ7" s="106"/>
      <c r="BR7" s="106"/>
      <c r="BS7" s="106"/>
      <c r="BT7" s="106"/>
      <c r="BU7" s="106"/>
      <c r="BV7" s="106"/>
      <c r="BW7" s="130"/>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21" t="s">
        <v>174</v>
      </c>
      <c r="CZ7" s="106"/>
      <c r="DA7" s="106"/>
      <c r="DB7" s="106"/>
      <c r="DC7" s="106"/>
    </row>
    <row r="8" spans="1:107" ht="17.399999999999999" x14ac:dyDescent="0.3">
      <c r="A8" s="111" t="s">
        <v>175</v>
      </c>
      <c r="B8" s="106"/>
      <c r="C8" s="123"/>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24"/>
      <c r="AG8" s="106"/>
      <c r="AH8" s="106"/>
      <c r="AI8" s="106"/>
      <c r="AJ8" s="102"/>
      <c r="AK8" s="102"/>
      <c r="AL8" s="102"/>
      <c r="AM8" s="102"/>
      <c r="AN8" s="102"/>
      <c r="AO8" s="102"/>
      <c r="AP8" s="102"/>
      <c r="AQ8" s="102"/>
      <c r="AR8" s="102"/>
      <c r="AS8" s="102"/>
      <c r="AT8" s="127"/>
      <c r="AU8" s="102"/>
      <c r="AV8" s="102"/>
      <c r="AW8" s="127"/>
      <c r="AX8" s="102"/>
      <c r="AY8" s="102"/>
      <c r="AZ8" s="127"/>
      <c r="BA8" s="102"/>
      <c r="BB8" s="102"/>
      <c r="BC8" s="127"/>
      <c r="BD8" s="102"/>
      <c r="BE8" s="102"/>
      <c r="BF8" s="127"/>
      <c r="BG8" s="102"/>
      <c r="BH8" s="102"/>
      <c r="BI8" s="127"/>
      <c r="BJ8" s="102"/>
      <c r="BK8" s="102"/>
      <c r="BL8" s="132"/>
      <c r="BM8" s="124"/>
      <c r="BN8" s="106"/>
      <c r="BO8" s="106"/>
      <c r="BP8" s="106"/>
      <c r="BQ8" s="106"/>
      <c r="BR8" s="106"/>
      <c r="BS8" s="106"/>
      <c r="BT8" s="106"/>
      <c r="BU8" s="106"/>
      <c r="BV8" s="106"/>
      <c r="BW8" s="130"/>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6"/>
      <c r="CW8" s="106"/>
      <c r="CX8" s="106"/>
      <c r="CY8" s="134" t="s">
        <v>176</v>
      </c>
      <c r="CZ8" s="106"/>
      <c r="DA8" s="106"/>
      <c r="DB8" s="106"/>
      <c r="DC8" s="106"/>
    </row>
    <row r="9" spans="1:107" ht="17.399999999999999" x14ac:dyDescent="0.3">
      <c r="A9" s="111" t="s">
        <v>126</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24"/>
      <c r="AG9" s="106"/>
      <c r="AH9" s="106"/>
      <c r="AI9" s="106"/>
      <c r="AJ9" s="102"/>
      <c r="AK9" s="102"/>
      <c r="AL9" s="102"/>
      <c r="AM9" s="102"/>
      <c r="AN9" s="102"/>
      <c r="AO9" s="102"/>
      <c r="AP9" s="102"/>
      <c r="AQ9" s="102"/>
      <c r="AR9" s="102"/>
      <c r="AS9" s="102"/>
      <c r="AT9" s="127"/>
      <c r="AU9" s="102"/>
      <c r="AV9" s="102"/>
      <c r="AW9" s="127"/>
      <c r="AX9" s="102"/>
      <c r="AY9" s="102"/>
      <c r="AZ9" s="127"/>
      <c r="BA9" s="102"/>
      <c r="BB9" s="102"/>
      <c r="BC9" s="127"/>
      <c r="BD9" s="102"/>
      <c r="BE9" s="102"/>
      <c r="BF9" s="127"/>
      <c r="BG9" s="102"/>
      <c r="BH9" s="102"/>
      <c r="BI9" s="127"/>
      <c r="BJ9" s="102"/>
      <c r="BK9" s="102"/>
      <c r="BL9" s="132"/>
      <c r="BM9" s="124"/>
      <c r="BN9" s="106"/>
      <c r="BO9" s="106"/>
      <c r="BP9" s="106"/>
      <c r="BQ9" s="106"/>
      <c r="BR9" s="106"/>
      <c r="BS9" s="106"/>
      <c r="BT9" s="106"/>
      <c r="BU9" s="106"/>
      <c r="BV9" s="106"/>
      <c r="BW9" s="130"/>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34" t="s">
        <v>177</v>
      </c>
      <c r="CZ9" s="106"/>
      <c r="DA9" s="106"/>
      <c r="DB9" s="106"/>
      <c r="DC9" s="106"/>
    </row>
    <row r="10" spans="1:107" ht="17.399999999999999" x14ac:dyDescent="0.3">
      <c r="A10" s="106"/>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24"/>
      <c r="AG10" s="106"/>
      <c r="AH10" s="106"/>
      <c r="AI10" s="106"/>
      <c r="AJ10" s="102"/>
      <c r="AK10" s="102"/>
      <c r="AL10" s="102"/>
      <c r="AM10" s="102"/>
      <c r="AN10" s="102"/>
      <c r="AO10" s="102"/>
      <c r="AP10" s="102"/>
      <c r="AQ10" s="102"/>
      <c r="AR10" s="102"/>
      <c r="AS10" s="102"/>
      <c r="AT10" s="127"/>
      <c r="AU10" s="102"/>
      <c r="AV10" s="102"/>
      <c r="AW10" s="127"/>
      <c r="AX10" s="102"/>
      <c r="AY10" s="102"/>
      <c r="AZ10" s="127"/>
      <c r="BA10" s="102"/>
      <c r="BB10" s="102"/>
      <c r="BC10" s="127"/>
      <c r="BD10" s="102"/>
      <c r="BE10" s="102"/>
      <c r="BF10" s="127"/>
      <c r="BG10" s="102"/>
      <c r="BH10" s="102"/>
      <c r="BI10" s="127"/>
      <c r="BJ10" s="102"/>
      <c r="BK10" s="102"/>
      <c r="BL10" s="132"/>
      <c r="BM10" s="124"/>
      <c r="BN10" s="106"/>
      <c r="BO10" s="106"/>
      <c r="BP10" s="106"/>
      <c r="BQ10" s="106"/>
      <c r="BR10" s="106"/>
      <c r="BS10" s="106"/>
      <c r="BT10" s="106"/>
      <c r="BU10" s="106"/>
      <c r="BV10" s="106"/>
      <c r="BW10" s="130"/>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34" t="s">
        <v>178</v>
      </c>
      <c r="CZ10" s="106"/>
      <c r="DA10" s="106"/>
      <c r="DB10" s="106"/>
      <c r="DC10" s="106"/>
    </row>
    <row r="11" spans="1:107" ht="17.399999999999999" x14ac:dyDescent="0.3">
      <c r="A11" s="106"/>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24"/>
      <c r="AG11" s="106"/>
      <c r="AH11" s="106"/>
      <c r="AI11" s="106"/>
      <c r="AJ11" s="102"/>
      <c r="AK11" s="102"/>
      <c r="AL11" s="102"/>
      <c r="AM11" s="102"/>
      <c r="AN11" s="102"/>
      <c r="AO11" s="102"/>
      <c r="AP11" s="102"/>
      <c r="AQ11" s="102"/>
      <c r="AR11" s="102"/>
      <c r="AS11" s="102"/>
      <c r="AT11" s="127"/>
      <c r="AU11" s="102"/>
      <c r="AV11" s="102"/>
      <c r="AW11" s="127"/>
      <c r="AX11" s="102"/>
      <c r="AY11" s="102"/>
      <c r="AZ11" s="127"/>
      <c r="BA11" s="102"/>
      <c r="BB11" s="102"/>
      <c r="BC11" s="127"/>
      <c r="BD11" s="102"/>
      <c r="BE11" s="102"/>
      <c r="BF11" s="127"/>
      <c r="BG11" s="102"/>
      <c r="BH11" s="102"/>
      <c r="BI11" s="127"/>
      <c r="BJ11" s="102"/>
      <c r="BK11" s="102"/>
      <c r="BL11" s="132"/>
      <c r="BM11" s="124"/>
      <c r="BN11" s="106"/>
      <c r="BO11" s="106"/>
      <c r="BP11" s="106"/>
      <c r="BQ11" s="106"/>
      <c r="BR11" s="106"/>
      <c r="BS11" s="106"/>
      <c r="BT11" s="106"/>
      <c r="BU11" s="106"/>
      <c r="BV11" s="106"/>
      <c r="BW11" s="130"/>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34" t="s">
        <v>179</v>
      </c>
      <c r="CZ11" s="106"/>
      <c r="DA11" s="106"/>
      <c r="DB11" s="106"/>
      <c r="DC11" s="106"/>
    </row>
    <row r="12" spans="1:107" ht="17.399999999999999" x14ac:dyDescent="0.3">
      <c r="A12" s="106"/>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24"/>
      <c r="AG12" s="106"/>
      <c r="AH12" s="106"/>
      <c r="AI12" s="106"/>
      <c r="AJ12" s="102"/>
      <c r="AK12" s="102"/>
      <c r="AL12" s="102"/>
      <c r="AM12" s="102"/>
      <c r="AN12" s="102"/>
      <c r="AO12" s="102"/>
      <c r="AP12" s="102"/>
      <c r="AQ12" s="102"/>
      <c r="AR12" s="102"/>
      <c r="AS12" s="102"/>
      <c r="AT12" s="127"/>
      <c r="AU12" s="102"/>
      <c r="AV12" s="102"/>
      <c r="AW12" s="127"/>
      <c r="AX12" s="102"/>
      <c r="AY12" s="102"/>
      <c r="AZ12" s="127"/>
      <c r="BA12" s="102"/>
      <c r="BB12" s="102"/>
      <c r="BC12" s="127"/>
      <c r="BD12" s="102"/>
      <c r="BE12" s="102"/>
      <c r="BF12" s="127"/>
      <c r="BG12" s="102"/>
      <c r="BH12" s="102"/>
      <c r="BI12" s="127"/>
      <c r="BJ12" s="102"/>
      <c r="BK12" s="102"/>
      <c r="BL12" s="132"/>
      <c r="BM12" s="124"/>
      <c r="BN12" s="106"/>
      <c r="BO12" s="106"/>
      <c r="BP12" s="106"/>
      <c r="BQ12" s="106"/>
      <c r="BR12" s="106"/>
      <c r="BS12" s="106"/>
      <c r="BT12" s="106"/>
      <c r="BU12" s="106"/>
      <c r="BV12" s="106"/>
      <c r="BW12" s="130"/>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106"/>
      <c r="CV12" s="106"/>
      <c r="CW12" s="106"/>
      <c r="CX12" s="106"/>
      <c r="CY12" s="134" t="s">
        <v>180</v>
      </c>
      <c r="CZ12" s="106"/>
      <c r="DA12" s="106"/>
      <c r="DB12" s="106"/>
      <c r="DC12" s="106"/>
    </row>
    <row r="13" spans="1:107" ht="17.399999999999999" x14ac:dyDescent="0.3">
      <c r="A13" s="106"/>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24"/>
      <c r="AG13" s="106"/>
      <c r="AH13" s="106"/>
      <c r="AI13" s="106"/>
      <c r="AJ13" s="102"/>
      <c r="AK13" s="102"/>
      <c r="AL13" s="102"/>
      <c r="AM13" s="102"/>
      <c r="AN13" s="102"/>
      <c r="AO13" s="102"/>
      <c r="AP13" s="102"/>
      <c r="AQ13" s="102"/>
      <c r="AR13" s="102"/>
      <c r="AS13" s="102"/>
      <c r="AT13" s="127"/>
      <c r="AU13" s="102"/>
      <c r="AV13" s="102"/>
      <c r="AW13" s="127"/>
      <c r="AX13" s="102"/>
      <c r="AY13" s="102"/>
      <c r="AZ13" s="127"/>
      <c r="BA13" s="102"/>
      <c r="BB13" s="102"/>
      <c r="BC13" s="127"/>
      <c r="BD13" s="102"/>
      <c r="BE13" s="102"/>
      <c r="BF13" s="127"/>
      <c r="BG13" s="102"/>
      <c r="BH13" s="102"/>
      <c r="BI13" s="127"/>
      <c r="BJ13" s="102"/>
      <c r="BK13" s="102"/>
      <c r="BL13" s="132"/>
      <c r="BM13" s="124"/>
      <c r="BN13" s="106"/>
      <c r="BO13" s="106"/>
      <c r="BP13" s="106"/>
      <c r="BQ13" s="106"/>
      <c r="BR13" s="106"/>
      <c r="BS13" s="106"/>
      <c r="BT13" s="106"/>
      <c r="BU13" s="106"/>
      <c r="BV13" s="106"/>
      <c r="BW13" s="130"/>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34" t="s">
        <v>181</v>
      </c>
      <c r="CZ13" s="106"/>
      <c r="DA13" s="106"/>
      <c r="DB13" s="106"/>
      <c r="DC13" s="106"/>
    </row>
    <row r="14" spans="1:107" ht="17.399999999999999" x14ac:dyDescent="0.3">
      <c r="A14" s="106"/>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24"/>
      <c r="AG14" s="106"/>
      <c r="AH14" s="106"/>
      <c r="AI14" s="106"/>
      <c r="AJ14" s="102"/>
      <c r="AK14" s="102"/>
      <c r="AL14" s="102"/>
      <c r="AM14" s="102"/>
      <c r="AN14" s="102"/>
      <c r="AO14" s="102"/>
      <c r="AP14" s="102"/>
      <c r="AQ14" s="102"/>
      <c r="AR14" s="102"/>
      <c r="AS14" s="102"/>
      <c r="AT14" s="127"/>
      <c r="AU14" s="102"/>
      <c r="AV14" s="102"/>
      <c r="AW14" s="127"/>
      <c r="AX14" s="102"/>
      <c r="AY14" s="102"/>
      <c r="AZ14" s="127"/>
      <c r="BA14" s="102"/>
      <c r="BB14" s="102"/>
      <c r="BC14" s="127"/>
      <c r="BD14" s="102"/>
      <c r="BE14" s="102"/>
      <c r="BF14" s="127"/>
      <c r="BG14" s="102"/>
      <c r="BH14" s="102"/>
      <c r="BI14" s="127"/>
      <c r="BJ14" s="102"/>
      <c r="BK14" s="102"/>
      <c r="BL14" s="132"/>
      <c r="BM14" s="124"/>
      <c r="BN14" s="106"/>
      <c r="BO14" s="106"/>
      <c r="BP14" s="106"/>
      <c r="BQ14" s="106"/>
      <c r="BR14" s="106"/>
      <c r="BS14" s="106"/>
      <c r="BT14" s="106"/>
      <c r="BU14" s="106"/>
      <c r="BV14" s="106"/>
      <c r="BW14" s="130"/>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34" t="s">
        <v>182</v>
      </c>
      <c r="CZ14" s="106"/>
      <c r="DA14" s="106"/>
      <c r="DB14" s="106"/>
      <c r="DC14" s="106"/>
    </row>
    <row r="15" spans="1:107" ht="17.399999999999999" x14ac:dyDescent="0.3">
      <c r="A15" s="106"/>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24"/>
      <c r="AG15" s="106"/>
      <c r="AH15" s="106"/>
      <c r="AI15" s="106"/>
      <c r="AJ15" s="102"/>
      <c r="AK15" s="102"/>
      <c r="AL15" s="102"/>
      <c r="AM15" s="102"/>
      <c r="AN15" s="102"/>
      <c r="AO15" s="102"/>
      <c r="AP15" s="102"/>
      <c r="AQ15" s="102"/>
      <c r="AR15" s="102"/>
      <c r="AS15" s="102"/>
      <c r="AT15" s="127"/>
      <c r="AU15" s="102"/>
      <c r="AV15" s="102"/>
      <c r="AW15" s="127"/>
      <c r="AX15" s="102"/>
      <c r="AY15" s="102"/>
      <c r="AZ15" s="127"/>
      <c r="BA15" s="102"/>
      <c r="BB15" s="102"/>
      <c r="BC15" s="127"/>
      <c r="BD15" s="102"/>
      <c r="BE15" s="102"/>
      <c r="BF15" s="127"/>
      <c r="BG15" s="102"/>
      <c r="BH15" s="102"/>
      <c r="BI15" s="127"/>
      <c r="BJ15" s="102"/>
      <c r="BK15" s="102"/>
      <c r="BL15" s="132"/>
      <c r="BM15" s="124"/>
      <c r="BN15" s="106"/>
      <c r="BO15" s="106"/>
      <c r="BP15" s="106"/>
      <c r="BQ15" s="106"/>
      <c r="BR15" s="106"/>
      <c r="BS15" s="106"/>
      <c r="BT15" s="106"/>
      <c r="BU15" s="106"/>
      <c r="BV15" s="106"/>
      <c r="BW15" s="130"/>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34" t="s">
        <v>183</v>
      </c>
      <c r="CZ15" s="106"/>
      <c r="DA15" s="106"/>
      <c r="DB15" s="106"/>
      <c r="DC15" s="106"/>
    </row>
    <row r="16" spans="1:107" ht="17.399999999999999" x14ac:dyDescent="0.3">
      <c r="A16" s="106"/>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24"/>
      <c r="AG16" s="106"/>
      <c r="AH16" s="106"/>
      <c r="AI16" s="106"/>
      <c r="AJ16" s="102"/>
      <c r="AK16" s="102"/>
      <c r="AL16" s="102"/>
      <c r="AM16" s="102"/>
      <c r="AN16" s="102"/>
      <c r="AO16" s="102"/>
      <c r="AP16" s="102"/>
      <c r="AQ16" s="102"/>
      <c r="AR16" s="102"/>
      <c r="AS16" s="102"/>
      <c r="AT16" s="127"/>
      <c r="AU16" s="102"/>
      <c r="AV16" s="102"/>
      <c r="AW16" s="127"/>
      <c r="AX16" s="102"/>
      <c r="AY16" s="102"/>
      <c r="AZ16" s="127"/>
      <c r="BA16" s="102"/>
      <c r="BB16" s="102"/>
      <c r="BC16" s="127"/>
      <c r="BD16" s="102"/>
      <c r="BE16" s="102"/>
      <c r="BF16" s="127"/>
      <c r="BG16" s="102"/>
      <c r="BH16" s="102"/>
      <c r="BI16" s="127"/>
      <c r="BJ16" s="102"/>
      <c r="BK16" s="102"/>
      <c r="BL16" s="132"/>
      <c r="BM16" s="124"/>
      <c r="BN16" s="106"/>
      <c r="BO16" s="106"/>
      <c r="BP16" s="106"/>
      <c r="BQ16" s="106"/>
      <c r="BR16" s="106"/>
      <c r="BS16" s="106"/>
      <c r="BT16" s="106"/>
      <c r="BU16" s="106"/>
      <c r="BV16" s="106"/>
      <c r="BW16" s="130"/>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21" t="s">
        <v>184</v>
      </c>
      <c r="CZ16" s="106"/>
      <c r="DA16" s="106"/>
      <c r="DB16" s="106"/>
      <c r="DC16" s="106"/>
    </row>
    <row r="17" spans="1:107" ht="17.399999999999999" x14ac:dyDescent="0.3">
      <c r="A17" s="106"/>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24"/>
      <c r="AG17" s="106"/>
      <c r="AH17" s="106"/>
      <c r="AI17" s="106"/>
      <c r="AJ17" s="102"/>
      <c r="AK17" s="102"/>
      <c r="AL17" s="102"/>
      <c r="AM17" s="102"/>
      <c r="AN17" s="102"/>
      <c r="AO17" s="102"/>
      <c r="AP17" s="102"/>
      <c r="AQ17" s="102"/>
      <c r="AR17" s="102"/>
      <c r="AS17" s="102"/>
      <c r="AT17" s="127"/>
      <c r="AU17" s="102"/>
      <c r="AV17" s="102"/>
      <c r="AW17" s="127"/>
      <c r="AX17" s="102"/>
      <c r="AY17" s="102"/>
      <c r="AZ17" s="127"/>
      <c r="BA17" s="102"/>
      <c r="BB17" s="102"/>
      <c r="BC17" s="127"/>
      <c r="BD17" s="102"/>
      <c r="BE17" s="102"/>
      <c r="BF17" s="127"/>
      <c r="BG17" s="102"/>
      <c r="BH17" s="102"/>
      <c r="BI17" s="127"/>
      <c r="BJ17" s="102"/>
      <c r="BK17" s="102"/>
      <c r="BL17" s="132"/>
      <c r="BM17" s="124"/>
      <c r="BN17" s="106"/>
      <c r="BO17" s="106"/>
      <c r="BP17" s="106"/>
      <c r="BQ17" s="106"/>
      <c r="BR17" s="106"/>
      <c r="BS17" s="106"/>
      <c r="BT17" s="106"/>
      <c r="BU17" s="106"/>
      <c r="BV17" s="106"/>
      <c r="BW17" s="130"/>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34" t="s">
        <v>185</v>
      </c>
      <c r="CZ17" s="106"/>
      <c r="DA17" s="106"/>
      <c r="DB17" s="106"/>
      <c r="DC17" s="106"/>
    </row>
    <row r="18" spans="1:107" ht="17.399999999999999" x14ac:dyDescent="0.3">
      <c r="A18" s="106"/>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24"/>
      <c r="AG18" s="106"/>
      <c r="AH18" s="106"/>
      <c r="AI18" s="106"/>
      <c r="AJ18" s="102"/>
      <c r="AK18" s="102"/>
      <c r="AL18" s="102"/>
      <c r="AM18" s="102"/>
      <c r="AN18" s="102"/>
      <c r="AO18" s="102"/>
      <c r="AP18" s="102"/>
      <c r="AQ18" s="102"/>
      <c r="AR18" s="102"/>
      <c r="AS18" s="102"/>
      <c r="AT18" s="127"/>
      <c r="AU18" s="102"/>
      <c r="AV18" s="102"/>
      <c r="AW18" s="127"/>
      <c r="AX18" s="102"/>
      <c r="AY18" s="102"/>
      <c r="AZ18" s="127"/>
      <c r="BA18" s="102"/>
      <c r="BB18" s="102"/>
      <c r="BC18" s="127"/>
      <c r="BD18" s="102"/>
      <c r="BE18" s="102"/>
      <c r="BF18" s="127"/>
      <c r="BG18" s="102"/>
      <c r="BH18" s="102"/>
      <c r="BI18" s="127"/>
      <c r="BJ18" s="102"/>
      <c r="BK18" s="102"/>
      <c r="BL18" s="132"/>
      <c r="BM18" s="124"/>
      <c r="BN18" s="106"/>
      <c r="BO18" s="106"/>
      <c r="BP18" s="106"/>
      <c r="BQ18" s="106"/>
      <c r="BR18" s="106"/>
      <c r="BS18" s="106"/>
      <c r="BT18" s="106"/>
      <c r="BU18" s="106"/>
      <c r="BV18" s="106"/>
      <c r="BW18" s="130"/>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21" t="s">
        <v>186</v>
      </c>
      <c r="CZ18" s="106"/>
      <c r="DA18" s="106"/>
      <c r="DB18" s="106"/>
      <c r="DC18" s="106"/>
    </row>
    <row r="19" spans="1:107" ht="17.399999999999999" x14ac:dyDescent="0.3">
      <c r="A19" s="106"/>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24"/>
      <c r="AG19" s="106"/>
      <c r="AH19" s="106"/>
      <c r="AI19" s="106"/>
      <c r="AJ19" s="102"/>
      <c r="AK19" s="102"/>
      <c r="AL19" s="102"/>
      <c r="AM19" s="102"/>
      <c r="AN19" s="102"/>
      <c r="AO19" s="102"/>
      <c r="AP19" s="102"/>
      <c r="AQ19" s="102"/>
      <c r="AR19" s="102"/>
      <c r="AS19" s="102"/>
      <c r="AT19" s="127"/>
      <c r="AU19" s="102"/>
      <c r="AV19" s="102"/>
      <c r="AW19" s="127"/>
      <c r="AX19" s="102"/>
      <c r="AY19" s="102"/>
      <c r="AZ19" s="127"/>
      <c r="BA19" s="102"/>
      <c r="BB19" s="102"/>
      <c r="BC19" s="127"/>
      <c r="BD19" s="102"/>
      <c r="BE19" s="102"/>
      <c r="BF19" s="127"/>
      <c r="BG19" s="102"/>
      <c r="BH19" s="102"/>
      <c r="BI19" s="127"/>
      <c r="BJ19" s="102"/>
      <c r="BK19" s="102"/>
      <c r="BL19" s="132"/>
      <c r="BM19" s="124"/>
      <c r="BN19" s="106"/>
      <c r="BO19" s="106"/>
      <c r="BP19" s="106"/>
      <c r="BQ19" s="106"/>
      <c r="BR19" s="106"/>
      <c r="BS19" s="106"/>
      <c r="BT19" s="106"/>
      <c r="BU19" s="106"/>
      <c r="BV19" s="106"/>
      <c r="BW19" s="130"/>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21" t="s">
        <v>187</v>
      </c>
      <c r="CZ19" s="106"/>
      <c r="DA19" s="106"/>
      <c r="DB19" s="106"/>
      <c r="DC19" s="106"/>
    </row>
    <row r="20" spans="1:107" ht="17.399999999999999" x14ac:dyDescent="0.3">
      <c r="A20" s="106"/>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24"/>
      <c r="AG20" s="106"/>
      <c r="AH20" s="106"/>
      <c r="AI20" s="106"/>
      <c r="AJ20" s="102"/>
      <c r="AK20" s="102"/>
      <c r="AL20" s="102"/>
      <c r="AM20" s="102"/>
      <c r="AN20" s="102"/>
      <c r="AO20" s="102"/>
      <c r="AP20" s="102"/>
      <c r="AQ20" s="102"/>
      <c r="AR20" s="102"/>
      <c r="AS20" s="102"/>
      <c r="AT20" s="127"/>
      <c r="AU20" s="102"/>
      <c r="AV20" s="102"/>
      <c r="AW20" s="127"/>
      <c r="AX20" s="102"/>
      <c r="AY20" s="102"/>
      <c r="AZ20" s="127"/>
      <c r="BA20" s="102"/>
      <c r="BB20" s="102"/>
      <c r="BC20" s="127"/>
      <c r="BD20" s="102"/>
      <c r="BE20" s="102"/>
      <c r="BF20" s="127"/>
      <c r="BG20" s="102"/>
      <c r="BH20" s="102"/>
      <c r="BI20" s="127"/>
      <c r="BJ20" s="102"/>
      <c r="BK20" s="102"/>
      <c r="BL20" s="132"/>
      <c r="BM20" s="124"/>
      <c r="BN20" s="106"/>
      <c r="BO20" s="106"/>
      <c r="BP20" s="106"/>
      <c r="BQ20" s="106"/>
      <c r="BR20" s="106"/>
      <c r="BS20" s="106"/>
      <c r="BT20" s="106"/>
      <c r="BU20" s="106"/>
      <c r="BV20" s="106"/>
      <c r="BW20" s="130"/>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21" t="s">
        <v>188</v>
      </c>
      <c r="CZ20" s="106"/>
      <c r="DA20" s="106"/>
      <c r="DB20" s="106"/>
      <c r="DC20" s="106"/>
    </row>
    <row r="21" spans="1:107" ht="17.399999999999999" x14ac:dyDescent="0.3">
      <c r="A21" s="106"/>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24"/>
      <c r="AG21" s="106"/>
      <c r="AH21" s="106"/>
      <c r="AI21" s="106"/>
      <c r="AJ21" s="102"/>
      <c r="AK21" s="102"/>
      <c r="AL21" s="102"/>
      <c r="AM21" s="102"/>
      <c r="AN21" s="102"/>
      <c r="AO21" s="102"/>
      <c r="AP21" s="102"/>
      <c r="AQ21" s="102"/>
      <c r="AR21" s="102"/>
      <c r="AS21" s="102"/>
      <c r="AT21" s="127"/>
      <c r="AU21" s="102"/>
      <c r="AV21" s="102"/>
      <c r="AW21" s="127"/>
      <c r="AX21" s="102"/>
      <c r="AY21" s="102"/>
      <c r="AZ21" s="127"/>
      <c r="BA21" s="102"/>
      <c r="BB21" s="102"/>
      <c r="BC21" s="127"/>
      <c r="BD21" s="102"/>
      <c r="BE21" s="102"/>
      <c r="BF21" s="127"/>
      <c r="BG21" s="102"/>
      <c r="BH21" s="102"/>
      <c r="BI21" s="127"/>
      <c r="BJ21" s="102"/>
      <c r="BK21" s="102"/>
      <c r="BL21" s="132"/>
      <c r="BM21" s="124"/>
      <c r="BN21" s="106"/>
      <c r="BO21" s="106"/>
      <c r="BP21" s="106"/>
      <c r="BQ21" s="106"/>
      <c r="BR21" s="106"/>
      <c r="BS21" s="106"/>
      <c r="BT21" s="106"/>
      <c r="BU21" s="106"/>
      <c r="BV21" s="106"/>
      <c r="BW21" s="130"/>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34" t="s">
        <v>189</v>
      </c>
      <c r="CZ21" s="106"/>
      <c r="DA21" s="106"/>
      <c r="DB21" s="106"/>
      <c r="DC21" s="106"/>
    </row>
    <row r="22" spans="1:107" ht="17.399999999999999" x14ac:dyDescent="0.3">
      <c r="A22" s="106"/>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24"/>
      <c r="AG22" s="106"/>
      <c r="AH22" s="106"/>
      <c r="AI22" s="106"/>
      <c r="AJ22" s="102"/>
      <c r="AK22" s="102"/>
      <c r="AL22" s="102"/>
      <c r="AM22" s="102"/>
      <c r="AN22" s="102"/>
      <c r="AO22" s="102"/>
      <c r="AP22" s="102"/>
      <c r="AQ22" s="102"/>
      <c r="AR22" s="102"/>
      <c r="AS22" s="102"/>
      <c r="AT22" s="127"/>
      <c r="AU22" s="102"/>
      <c r="AV22" s="102"/>
      <c r="AW22" s="127"/>
      <c r="AX22" s="102"/>
      <c r="AY22" s="102"/>
      <c r="AZ22" s="127"/>
      <c r="BA22" s="102"/>
      <c r="BB22" s="102"/>
      <c r="BC22" s="127"/>
      <c r="BD22" s="102"/>
      <c r="BE22" s="102"/>
      <c r="BF22" s="127"/>
      <c r="BG22" s="102"/>
      <c r="BH22" s="102"/>
      <c r="BI22" s="127"/>
      <c r="BJ22" s="102"/>
      <c r="BK22" s="102"/>
      <c r="BL22" s="132"/>
      <c r="BM22" s="124"/>
      <c r="BN22" s="106"/>
      <c r="BO22" s="106"/>
      <c r="BP22" s="106"/>
      <c r="BQ22" s="106"/>
      <c r="BR22" s="106"/>
      <c r="BS22" s="106"/>
      <c r="BT22" s="106"/>
      <c r="BU22" s="106"/>
      <c r="BV22" s="106"/>
      <c r="BW22" s="130"/>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34" t="s">
        <v>190</v>
      </c>
      <c r="CZ22" s="106"/>
      <c r="DA22" s="106"/>
      <c r="DB22" s="106"/>
      <c r="DC22" s="106"/>
    </row>
    <row r="23" spans="1:107" ht="17.399999999999999" x14ac:dyDescent="0.3">
      <c r="A23" s="106"/>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24"/>
      <c r="AG23" s="106"/>
      <c r="AH23" s="106"/>
      <c r="AI23" s="106"/>
      <c r="AJ23" s="102"/>
      <c r="AK23" s="102"/>
      <c r="AL23" s="102"/>
      <c r="AM23" s="102"/>
      <c r="AN23" s="102"/>
      <c r="AO23" s="102"/>
      <c r="AP23" s="102"/>
      <c r="AQ23" s="102"/>
      <c r="AR23" s="102"/>
      <c r="AS23" s="102"/>
      <c r="AT23" s="127"/>
      <c r="AU23" s="102"/>
      <c r="AV23" s="102"/>
      <c r="AW23" s="127"/>
      <c r="AX23" s="102"/>
      <c r="AY23" s="102"/>
      <c r="AZ23" s="127"/>
      <c r="BA23" s="102"/>
      <c r="BB23" s="102"/>
      <c r="BC23" s="127"/>
      <c r="BD23" s="102"/>
      <c r="BE23" s="102"/>
      <c r="BF23" s="127"/>
      <c r="BG23" s="102"/>
      <c r="BH23" s="102"/>
      <c r="BI23" s="127"/>
      <c r="BJ23" s="102"/>
      <c r="BK23" s="102"/>
      <c r="BL23" s="132"/>
      <c r="BM23" s="124"/>
      <c r="BN23" s="106"/>
      <c r="BO23" s="106"/>
      <c r="BP23" s="106"/>
      <c r="BQ23" s="106"/>
      <c r="BR23" s="106"/>
      <c r="BS23" s="106"/>
      <c r="BT23" s="106"/>
      <c r="BU23" s="106"/>
      <c r="BV23" s="106"/>
      <c r="BW23" s="130"/>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34" t="s">
        <v>191</v>
      </c>
      <c r="CZ23" s="106"/>
      <c r="DA23" s="106"/>
      <c r="DB23" s="106"/>
      <c r="DC23" s="106"/>
    </row>
    <row r="24" spans="1:107" ht="17.399999999999999" x14ac:dyDescent="0.3">
      <c r="A24" s="106"/>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24"/>
      <c r="AG24" s="106"/>
      <c r="AH24" s="106"/>
      <c r="AI24" s="106"/>
      <c r="AJ24" s="102"/>
      <c r="AK24" s="102"/>
      <c r="AL24" s="102"/>
      <c r="AM24" s="102"/>
      <c r="AN24" s="102"/>
      <c r="AO24" s="102"/>
      <c r="AP24" s="102"/>
      <c r="AQ24" s="102"/>
      <c r="AR24" s="102"/>
      <c r="AS24" s="102"/>
      <c r="AT24" s="127"/>
      <c r="AU24" s="102"/>
      <c r="AV24" s="102"/>
      <c r="AW24" s="127"/>
      <c r="AX24" s="102"/>
      <c r="AY24" s="102"/>
      <c r="AZ24" s="127"/>
      <c r="BA24" s="102"/>
      <c r="BB24" s="102"/>
      <c r="BC24" s="127"/>
      <c r="BD24" s="102"/>
      <c r="BE24" s="102"/>
      <c r="BF24" s="127"/>
      <c r="BG24" s="102"/>
      <c r="BH24" s="102"/>
      <c r="BI24" s="127"/>
      <c r="BJ24" s="102"/>
      <c r="BK24" s="102"/>
      <c r="BL24" s="132"/>
      <c r="BM24" s="124"/>
      <c r="BN24" s="106"/>
      <c r="BO24" s="106"/>
      <c r="BP24" s="106"/>
      <c r="BQ24" s="106"/>
      <c r="BR24" s="106"/>
      <c r="BS24" s="106"/>
      <c r="BT24" s="106"/>
      <c r="BU24" s="106"/>
      <c r="BV24" s="106"/>
      <c r="BW24" s="130"/>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34" t="s">
        <v>192</v>
      </c>
      <c r="CZ24" s="106"/>
      <c r="DA24" s="106"/>
      <c r="DB24" s="106"/>
      <c r="DC24" s="106"/>
    </row>
    <row r="25" spans="1:107" ht="17.399999999999999" x14ac:dyDescent="0.3">
      <c r="A25" s="106"/>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24"/>
      <c r="AG25" s="106"/>
      <c r="AH25" s="106"/>
      <c r="AI25" s="106"/>
      <c r="AJ25" s="102"/>
      <c r="AK25" s="102"/>
      <c r="AL25" s="102"/>
      <c r="AM25" s="102"/>
      <c r="AN25" s="102"/>
      <c r="AO25" s="102"/>
      <c r="AP25" s="102"/>
      <c r="AQ25" s="102"/>
      <c r="AR25" s="102"/>
      <c r="AS25" s="102"/>
      <c r="AT25" s="127"/>
      <c r="AU25" s="102"/>
      <c r="AV25" s="102"/>
      <c r="AW25" s="127"/>
      <c r="AX25" s="102"/>
      <c r="AY25" s="102"/>
      <c r="AZ25" s="127"/>
      <c r="BA25" s="102"/>
      <c r="BB25" s="102"/>
      <c r="BC25" s="127"/>
      <c r="BD25" s="102"/>
      <c r="BE25" s="102"/>
      <c r="BF25" s="127"/>
      <c r="BG25" s="102"/>
      <c r="BH25" s="102"/>
      <c r="BI25" s="127"/>
      <c r="BJ25" s="102"/>
      <c r="BK25" s="102"/>
      <c r="BL25" s="132"/>
      <c r="BM25" s="124"/>
      <c r="BN25" s="106"/>
      <c r="BO25" s="106"/>
      <c r="BP25" s="106"/>
      <c r="BQ25" s="106"/>
      <c r="BR25" s="106"/>
      <c r="BS25" s="106"/>
      <c r="BT25" s="106"/>
      <c r="BU25" s="106"/>
      <c r="BV25" s="106"/>
      <c r="BW25" s="130"/>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35" t="s">
        <v>193</v>
      </c>
      <c r="CZ25" s="106"/>
      <c r="DA25" s="106"/>
      <c r="DB25" s="106"/>
      <c r="DC25" s="106"/>
    </row>
    <row r="26" spans="1:107" ht="17.399999999999999" x14ac:dyDescent="0.3">
      <c r="A26" s="106"/>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24"/>
      <c r="AG26" s="106"/>
      <c r="AH26" s="106"/>
      <c r="AI26" s="106"/>
      <c r="AJ26" s="102"/>
      <c r="AK26" s="102"/>
      <c r="AL26" s="102"/>
      <c r="AM26" s="102"/>
      <c r="AN26" s="102"/>
      <c r="AO26" s="102"/>
      <c r="AP26" s="102"/>
      <c r="AQ26" s="102"/>
      <c r="AR26" s="102"/>
      <c r="AS26" s="102"/>
      <c r="AT26" s="127"/>
      <c r="AU26" s="102"/>
      <c r="AV26" s="102"/>
      <c r="AW26" s="127"/>
      <c r="AX26" s="102"/>
      <c r="AY26" s="102"/>
      <c r="AZ26" s="127"/>
      <c r="BA26" s="102"/>
      <c r="BB26" s="102"/>
      <c r="BC26" s="127"/>
      <c r="BD26" s="102"/>
      <c r="BE26" s="102"/>
      <c r="BF26" s="127"/>
      <c r="BG26" s="102"/>
      <c r="BH26" s="102"/>
      <c r="BI26" s="127"/>
      <c r="BJ26" s="102"/>
      <c r="BK26" s="102"/>
      <c r="BL26" s="132"/>
      <c r="BM26" s="124"/>
      <c r="BN26" s="106"/>
      <c r="BO26" s="106"/>
      <c r="BP26" s="106"/>
      <c r="BQ26" s="106"/>
      <c r="BR26" s="106"/>
      <c r="BS26" s="106"/>
      <c r="BT26" s="106"/>
      <c r="BU26" s="106"/>
      <c r="BV26" s="106"/>
      <c r="BW26" s="130"/>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34" t="s">
        <v>194</v>
      </c>
      <c r="CZ26" s="106"/>
      <c r="DA26" s="106"/>
      <c r="DB26" s="106"/>
      <c r="DC26" s="106"/>
    </row>
    <row r="27" spans="1:107" ht="17.399999999999999" x14ac:dyDescent="0.3">
      <c r="A27" s="106"/>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24"/>
      <c r="AG27" s="106"/>
      <c r="AH27" s="106"/>
      <c r="AI27" s="106"/>
      <c r="AJ27" s="102"/>
      <c r="AK27" s="102"/>
      <c r="AL27" s="102"/>
      <c r="AM27" s="102"/>
      <c r="AN27" s="102"/>
      <c r="AO27" s="102"/>
      <c r="AP27" s="102"/>
      <c r="AQ27" s="102"/>
      <c r="AR27" s="102"/>
      <c r="AS27" s="102"/>
      <c r="AT27" s="127"/>
      <c r="AU27" s="102"/>
      <c r="AV27" s="102"/>
      <c r="AW27" s="127"/>
      <c r="AX27" s="102"/>
      <c r="AY27" s="102"/>
      <c r="AZ27" s="127"/>
      <c r="BA27" s="102"/>
      <c r="BB27" s="102"/>
      <c r="BC27" s="127"/>
      <c r="BD27" s="102"/>
      <c r="BE27" s="102"/>
      <c r="BF27" s="127"/>
      <c r="BG27" s="102"/>
      <c r="BH27" s="102"/>
      <c r="BI27" s="127"/>
      <c r="BJ27" s="102"/>
      <c r="BK27" s="102"/>
      <c r="BL27" s="132"/>
      <c r="BM27" s="124"/>
      <c r="BN27" s="106"/>
      <c r="BO27" s="106"/>
      <c r="BP27" s="106"/>
      <c r="BQ27" s="106"/>
      <c r="BR27" s="106"/>
      <c r="BS27" s="106"/>
      <c r="BT27" s="106"/>
      <c r="BU27" s="106"/>
      <c r="BV27" s="106"/>
      <c r="BW27" s="130"/>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34" t="s">
        <v>195</v>
      </c>
      <c r="CZ27" s="106"/>
      <c r="DA27" s="106"/>
      <c r="DB27" s="106"/>
      <c r="DC27" s="106"/>
    </row>
    <row r="28" spans="1:107" ht="17.399999999999999" x14ac:dyDescent="0.3">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24"/>
      <c r="AG28" s="106"/>
      <c r="AH28" s="106"/>
      <c r="AI28" s="106"/>
      <c r="AJ28" s="102"/>
      <c r="AK28" s="102"/>
      <c r="AL28" s="102"/>
      <c r="AM28" s="102"/>
      <c r="AN28" s="102"/>
      <c r="AO28" s="102"/>
      <c r="AP28" s="102"/>
      <c r="AQ28" s="102"/>
      <c r="AR28" s="102"/>
      <c r="AS28" s="102"/>
      <c r="AT28" s="127"/>
      <c r="AU28" s="102"/>
      <c r="AV28" s="102"/>
      <c r="AW28" s="127"/>
      <c r="AX28" s="102"/>
      <c r="AY28" s="102"/>
      <c r="AZ28" s="127"/>
      <c r="BA28" s="102"/>
      <c r="BB28" s="102"/>
      <c r="BC28" s="127"/>
      <c r="BD28" s="102"/>
      <c r="BE28" s="102"/>
      <c r="BF28" s="127"/>
      <c r="BG28" s="102"/>
      <c r="BH28" s="102"/>
      <c r="BI28" s="127"/>
      <c r="BJ28" s="102"/>
      <c r="BK28" s="102"/>
      <c r="BL28" s="132"/>
      <c r="BM28" s="124"/>
      <c r="BN28" s="106"/>
      <c r="BO28" s="106"/>
      <c r="BP28" s="106"/>
      <c r="BQ28" s="106"/>
      <c r="BR28" s="106"/>
      <c r="BS28" s="106"/>
      <c r="BT28" s="106"/>
      <c r="BU28" s="106"/>
      <c r="BV28" s="106"/>
      <c r="BW28" s="130"/>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34" t="s">
        <v>196</v>
      </c>
      <c r="CZ28" s="106"/>
      <c r="DA28" s="106"/>
      <c r="DB28" s="106"/>
      <c r="DC28" s="106"/>
    </row>
    <row r="29" spans="1:107" ht="17.399999999999999" x14ac:dyDescent="0.3">
      <c r="A29" s="106"/>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24"/>
      <c r="AG29" s="106"/>
      <c r="AH29" s="106"/>
      <c r="AI29" s="106"/>
      <c r="AJ29" s="102"/>
      <c r="AK29" s="102"/>
      <c r="AL29" s="102"/>
      <c r="AM29" s="102"/>
      <c r="AN29" s="102"/>
      <c r="AO29" s="102"/>
      <c r="AP29" s="102"/>
      <c r="AQ29" s="102"/>
      <c r="AR29" s="102"/>
      <c r="AS29" s="102"/>
      <c r="AT29" s="127"/>
      <c r="AU29" s="102"/>
      <c r="AV29" s="102"/>
      <c r="AW29" s="127"/>
      <c r="AX29" s="102"/>
      <c r="AY29" s="102"/>
      <c r="AZ29" s="127"/>
      <c r="BA29" s="102"/>
      <c r="BB29" s="102"/>
      <c r="BC29" s="127"/>
      <c r="BD29" s="102"/>
      <c r="BE29" s="102"/>
      <c r="BF29" s="127"/>
      <c r="BG29" s="102"/>
      <c r="BH29" s="102"/>
      <c r="BI29" s="127"/>
      <c r="BJ29" s="102"/>
      <c r="BK29" s="102"/>
      <c r="BL29" s="132"/>
      <c r="BM29" s="124"/>
      <c r="BN29" s="106"/>
      <c r="BO29" s="106"/>
      <c r="BP29" s="106"/>
      <c r="BQ29" s="106"/>
      <c r="BR29" s="106"/>
      <c r="BS29" s="106"/>
      <c r="BT29" s="106"/>
      <c r="BU29" s="106"/>
      <c r="BV29" s="106"/>
      <c r="BW29" s="130"/>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21" t="s">
        <v>197</v>
      </c>
      <c r="CZ29" s="106"/>
      <c r="DA29" s="106"/>
      <c r="DB29" s="106"/>
      <c r="DC29" s="106"/>
    </row>
    <row r="30" spans="1:107" ht="17.399999999999999" x14ac:dyDescent="0.3">
      <c r="A30" s="106"/>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24"/>
      <c r="AG30" s="106"/>
      <c r="AH30" s="106"/>
      <c r="AI30" s="106"/>
      <c r="AJ30" s="102"/>
      <c r="AK30" s="102"/>
      <c r="AL30" s="102"/>
      <c r="AM30" s="102"/>
      <c r="AN30" s="102"/>
      <c r="AO30" s="102"/>
      <c r="AP30" s="102"/>
      <c r="AQ30" s="102"/>
      <c r="AR30" s="102"/>
      <c r="AS30" s="102"/>
      <c r="AT30" s="127"/>
      <c r="AU30" s="102"/>
      <c r="AV30" s="102"/>
      <c r="AW30" s="127"/>
      <c r="AX30" s="102"/>
      <c r="AY30" s="102"/>
      <c r="AZ30" s="127"/>
      <c r="BA30" s="102"/>
      <c r="BB30" s="102"/>
      <c r="BC30" s="127"/>
      <c r="BD30" s="102"/>
      <c r="BE30" s="102"/>
      <c r="BF30" s="127"/>
      <c r="BG30" s="102"/>
      <c r="BH30" s="102"/>
      <c r="BI30" s="127"/>
      <c r="BJ30" s="102"/>
      <c r="BK30" s="102"/>
      <c r="BL30" s="132"/>
      <c r="BM30" s="124"/>
      <c r="BN30" s="106"/>
      <c r="BO30" s="106"/>
      <c r="BP30" s="106"/>
      <c r="BQ30" s="106"/>
      <c r="BR30" s="106"/>
      <c r="BS30" s="106"/>
      <c r="BT30" s="106"/>
      <c r="BU30" s="106"/>
      <c r="BV30" s="106"/>
      <c r="BW30" s="130"/>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106"/>
      <c r="CV30" s="106"/>
      <c r="CW30" s="106"/>
      <c r="CX30" s="106"/>
      <c r="CY30" s="134" t="s">
        <v>198</v>
      </c>
      <c r="CZ30" s="106"/>
      <c r="DA30" s="106"/>
      <c r="DB30" s="106"/>
      <c r="DC30" s="106"/>
    </row>
    <row r="31" spans="1:107" ht="17.399999999999999" x14ac:dyDescent="0.3">
      <c r="A31" s="106"/>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24"/>
      <c r="AG31" s="106"/>
      <c r="AH31" s="106"/>
      <c r="AI31" s="106"/>
      <c r="AJ31" s="102"/>
      <c r="AK31" s="102"/>
      <c r="AL31" s="102"/>
      <c r="AM31" s="102"/>
      <c r="AN31" s="102"/>
      <c r="AO31" s="102"/>
      <c r="AP31" s="102"/>
      <c r="AQ31" s="102"/>
      <c r="AR31" s="102"/>
      <c r="AS31" s="102"/>
      <c r="AT31" s="127"/>
      <c r="AU31" s="102"/>
      <c r="AV31" s="102"/>
      <c r="AW31" s="127"/>
      <c r="AX31" s="102"/>
      <c r="AY31" s="102"/>
      <c r="AZ31" s="127"/>
      <c r="BA31" s="102"/>
      <c r="BB31" s="102"/>
      <c r="BC31" s="127"/>
      <c r="BD31" s="102"/>
      <c r="BE31" s="102"/>
      <c r="BF31" s="127"/>
      <c r="BG31" s="102"/>
      <c r="BH31" s="102"/>
      <c r="BI31" s="127"/>
      <c r="BJ31" s="102"/>
      <c r="BK31" s="102"/>
      <c r="BL31" s="132"/>
      <c r="BM31" s="124"/>
      <c r="BN31" s="106"/>
      <c r="BO31" s="106"/>
      <c r="BP31" s="106"/>
      <c r="BQ31" s="106"/>
      <c r="BR31" s="106"/>
      <c r="BS31" s="106"/>
      <c r="BT31" s="106"/>
      <c r="BU31" s="106"/>
      <c r="BV31" s="106"/>
      <c r="BW31" s="130"/>
      <c r="BX31" s="106"/>
      <c r="BY31" s="106"/>
      <c r="BZ31" s="106"/>
      <c r="CA31" s="106"/>
      <c r="CB31" s="106"/>
      <c r="CC31" s="106"/>
      <c r="CD31" s="106"/>
      <c r="CE31" s="106"/>
      <c r="CF31" s="106"/>
      <c r="CG31" s="106"/>
      <c r="CH31" s="106"/>
      <c r="CI31" s="106"/>
      <c r="CJ31" s="106"/>
      <c r="CK31" s="106"/>
      <c r="CL31" s="106"/>
      <c r="CM31" s="106"/>
      <c r="CN31" s="106"/>
      <c r="CO31" s="106"/>
      <c r="CP31" s="106"/>
      <c r="CQ31" s="106"/>
      <c r="CR31" s="106"/>
      <c r="CS31" s="106"/>
      <c r="CT31" s="106"/>
      <c r="CU31" s="106"/>
      <c r="CV31" s="106"/>
      <c r="CW31" s="106"/>
      <c r="CX31" s="106"/>
      <c r="CY31" s="134" t="s">
        <v>199</v>
      </c>
      <c r="CZ31" s="106"/>
      <c r="DA31" s="106"/>
      <c r="DB31" s="106"/>
      <c r="DC31" s="106"/>
    </row>
    <row r="32" spans="1:107" ht="17.399999999999999" x14ac:dyDescent="0.3">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24"/>
      <c r="AG32" s="106"/>
      <c r="AH32" s="106"/>
      <c r="AI32" s="106"/>
      <c r="AJ32" s="102"/>
      <c r="AK32" s="102"/>
      <c r="AL32" s="102"/>
      <c r="AM32" s="102"/>
      <c r="AN32" s="102"/>
      <c r="AO32" s="102"/>
      <c r="AP32" s="102"/>
      <c r="AQ32" s="102"/>
      <c r="AR32" s="102"/>
      <c r="AS32" s="102"/>
      <c r="AT32" s="127"/>
      <c r="AU32" s="102"/>
      <c r="AV32" s="102"/>
      <c r="AW32" s="127"/>
      <c r="AX32" s="102"/>
      <c r="AY32" s="102"/>
      <c r="AZ32" s="127"/>
      <c r="BA32" s="102"/>
      <c r="BB32" s="102"/>
      <c r="BC32" s="127"/>
      <c r="BD32" s="102"/>
      <c r="BE32" s="102"/>
      <c r="BF32" s="127"/>
      <c r="BG32" s="102"/>
      <c r="BH32" s="102"/>
      <c r="BI32" s="127"/>
      <c r="BJ32" s="102"/>
      <c r="BK32" s="102"/>
      <c r="BL32" s="132"/>
      <c r="BM32" s="124"/>
      <c r="BN32" s="106"/>
      <c r="BO32" s="106"/>
      <c r="BP32" s="106"/>
      <c r="BQ32" s="106"/>
      <c r="BR32" s="106"/>
      <c r="BS32" s="106"/>
      <c r="BT32" s="106"/>
      <c r="BU32" s="106"/>
      <c r="BV32" s="106"/>
      <c r="BW32" s="130"/>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106"/>
      <c r="CV32" s="106"/>
      <c r="CW32" s="106"/>
      <c r="CX32" s="106"/>
      <c r="CY32" s="134" t="s">
        <v>200</v>
      </c>
      <c r="CZ32" s="106"/>
      <c r="DA32" s="106"/>
      <c r="DB32" s="106"/>
      <c r="DC32" s="106"/>
    </row>
    <row r="33" spans="1:107" ht="17.399999999999999" x14ac:dyDescent="0.3">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24"/>
      <c r="AG33" s="106"/>
      <c r="AH33" s="106"/>
      <c r="AI33" s="106"/>
      <c r="AJ33" s="102"/>
      <c r="AK33" s="102"/>
      <c r="AL33" s="102"/>
      <c r="AM33" s="102"/>
      <c r="AN33" s="102"/>
      <c r="AO33" s="102"/>
      <c r="AP33" s="102"/>
      <c r="AQ33" s="102"/>
      <c r="AR33" s="102"/>
      <c r="AS33" s="102"/>
      <c r="AT33" s="127"/>
      <c r="AU33" s="102"/>
      <c r="AV33" s="102"/>
      <c r="AW33" s="127"/>
      <c r="AX33" s="102"/>
      <c r="AY33" s="102"/>
      <c r="AZ33" s="127"/>
      <c r="BA33" s="102"/>
      <c r="BB33" s="102"/>
      <c r="BC33" s="127"/>
      <c r="BD33" s="102"/>
      <c r="BE33" s="102"/>
      <c r="BF33" s="127"/>
      <c r="BG33" s="102"/>
      <c r="BH33" s="102"/>
      <c r="BI33" s="127"/>
      <c r="BJ33" s="102"/>
      <c r="BK33" s="102"/>
      <c r="BL33" s="132"/>
      <c r="BM33" s="124"/>
      <c r="BN33" s="106"/>
      <c r="BO33" s="106"/>
      <c r="BP33" s="106"/>
      <c r="BQ33" s="106"/>
      <c r="BR33" s="106"/>
      <c r="BS33" s="106"/>
      <c r="BT33" s="106"/>
      <c r="BU33" s="106"/>
      <c r="BV33" s="106"/>
      <c r="BW33" s="130"/>
      <c r="BX33" s="106"/>
      <c r="BY33" s="106"/>
      <c r="BZ33" s="106"/>
      <c r="CA33" s="106"/>
      <c r="CB33" s="106"/>
      <c r="CC33" s="106"/>
      <c r="CD33" s="106"/>
      <c r="CE33" s="106"/>
      <c r="CF33" s="106"/>
      <c r="CG33" s="106"/>
      <c r="CH33" s="106"/>
      <c r="CI33" s="106"/>
      <c r="CJ33" s="106"/>
      <c r="CK33" s="106"/>
      <c r="CL33" s="106"/>
      <c r="CM33" s="106"/>
      <c r="CN33" s="106"/>
      <c r="CO33" s="106"/>
      <c r="CP33" s="106"/>
      <c r="CQ33" s="106"/>
      <c r="CR33" s="106"/>
      <c r="CS33" s="106"/>
      <c r="CT33" s="106"/>
      <c r="CU33" s="106"/>
      <c r="CV33" s="106"/>
      <c r="CW33" s="106"/>
      <c r="CX33" s="106"/>
      <c r="CY33" s="134" t="s">
        <v>201</v>
      </c>
      <c r="CZ33" s="106"/>
      <c r="DA33" s="106"/>
      <c r="DB33" s="106"/>
      <c r="DC33" s="106"/>
    </row>
    <row r="34" spans="1:107" ht="17.399999999999999" x14ac:dyDescent="0.3">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24"/>
      <c r="AG34" s="106"/>
      <c r="AH34" s="106"/>
      <c r="AI34" s="106"/>
      <c r="AJ34" s="102"/>
      <c r="AK34" s="102"/>
      <c r="AL34" s="102"/>
      <c r="AM34" s="102"/>
      <c r="AN34" s="102"/>
      <c r="AO34" s="102"/>
      <c r="AP34" s="102"/>
      <c r="AQ34" s="102"/>
      <c r="AR34" s="102"/>
      <c r="AS34" s="102"/>
      <c r="AT34" s="127"/>
      <c r="AU34" s="102"/>
      <c r="AV34" s="102"/>
      <c r="AW34" s="127"/>
      <c r="AX34" s="102"/>
      <c r="AY34" s="102"/>
      <c r="AZ34" s="127"/>
      <c r="BA34" s="102"/>
      <c r="BB34" s="102"/>
      <c r="BC34" s="127"/>
      <c r="BD34" s="102"/>
      <c r="BE34" s="102"/>
      <c r="BF34" s="127"/>
      <c r="BG34" s="102"/>
      <c r="BH34" s="102"/>
      <c r="BI34" s="127"/>
      <c r="BJ34" s="102"/>
      <c r="BK34" s="102"/>
      <c r="BL34" s="132"/>
      <c r="BM34" s="124"/>
      <c r="BN34" s="106"/>
      <c r="BO34" s="106"/>
      <c r="BP34" s="106"/>
      <c r="BQ34" s="106"/>
      <c r="BR34" s="106"/>
      <c r="BS34" s="106"/>
      <c r="BT34" s="106"/>
      <c r="BU34" s="106"/>
      <c r="BV34" s="106"/>
      <c r="BW34" s="130"/>
      <c r="BX34" s="106"/>
      <c r="BY34" s="106"/>
      <c r="BZ34" s="106"/>
      <c r="CA34" s="106"/>
      <c r="CB34" s="106"/>
      <c r="CC34" s="106"/>
      <c r="CD34" s="106"/>
      <c r="CE34" s="106"/>
      <c r="CF34" s="106"/>
      <c r="CG34" s="106"/>
      <c r="CH34" s="106"/>
      <c r="CI34" s="106"/>
      <c r="CJ34" s="106"/>
      <c r="CK34" s="106"/>
      <c r="CL34" s="106"/>
      <c r="CM34" s="106"/>
      <c r="CN34" s="106"/>
      <c r="CO34" s="106"/>
      <c r="CP34" s="106"/>
      <c r="CQ34" s="106"/>
      <c r="CR34" s="106"/>
      <c r="CS34" s="106"/>
      <c r="CT34" s="106"/>
      <c r="CU34" s="106"/>
      <c r="CV34" s="106"/>
      <c r="CW34" s="106"/>
      <c r="CX34" s="106"/>
      <c r="CY34" s="134" t="s">
        <v>202</v>
      </c>
      <c r="CZ34" s="106"/>
      <c r="DA34" s="106"/>
      <c r="DB34" s="106"/>
      <c r="DC34" s="106"/>
    </row>
    <row r="35" spans="1:107" ht="17.399999999999999" x14ac:dyDescent="0.3">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24"/>
      <c r="AG35" s="106"/>
      <c r="AH35" s="106"/>
      <c r="AI35" s="106"/>
      <c r="AJ35" s="102"/>
      <c r="AK35" s="102"/>
      <c r="AL35" s="102"/>
      <c r="AM35" s="102"/>
      <c r="AN35" s="102"/>
      <c r="AO35" s="102"/>
      <c r="AP35" s="102"/>
      <c r="AQ35" s="102"/>
      <c r="AR35" s="102"/>
      <c r="AS35" s="102"/>
      <c r="AT35" s="127"/>
      <c r="AU35" s="102"/>
      <c r="AV35" s="102"/>
      <c r="AW35" s="127"/>
      <c r="AX35" s="102"/>
      <c r="AY35" s="102"/>
      <c r="AZ35" s="127"/>
      <c r="BA35" s="102"/>
      <c r="BB35" s="102"/>
      <c r="BC35" s="127"/>
      <c r="BD35" s="102"/>
      <c r="BE35" s="102"/>
      <c r="BF35" s="127"/>
      <c r="BG35" s="102"/>
      <c r="BH35" s="102"/>
      <c r="BI35" s="127"/>
      <c r="BJ35" s="102"/>
      <c r="BK35" s="102"/>
      <c r="BL35" s="132"/>
      <c r="BM35" s="124"/>
      <c r="BN35" s="106"/>
      <c r="BO35" s="106"/>
      <c r="BP35" s="106"/>
      <c r="BQ35" s="106"/>
      <c r="BR35" s="106"/>
      <c r="BS35" s="106"/>
      <c r="BT35" s="106"/>
      <c r="BU35" s="106"/>
      <c r="BV35" s="106"/>
      <c r="BW35" s="130"/>
      <c r="BX35" s="106"/>
      <c r="BY35" s="106"/>
      <c r="BZ35" s="106"/>
      <c r="CA35" s="106"/>
      <c r="CB35" s="106"/>
      <c r="CC35" s="106"/>
      <c r="CD35" s="106"/>
      <c r="CE35" s="106"/>
      <c r="CF35" s="106"/>
      <c r="CG35" s="106"/>
      <c r="CH35" s="106"/>
      <c r="CI35" s="106"/>
      <c r="CJ35" s="106"/>
      <c r="CK35" s="106"/>
      <c r="CL35" s="106"/>
      <c r="CM35" s="106"/>
      <c r="CN35" s="106"/>
      <c r="CO35" s="106"/>
      <c r="CP35" s="106"/>
      <c r="CQ35" s="106"/>
      <c r="CR35" s="106"/>
      <c r="CS35" s="106"/>
      <c r="CT35" s="106"/>
      <c r="CU35" s="106"/>
      <c r="CV35" s="106"/>
      <c r="CW35" s="106"/>
      <c r="CX35" s="106"/>
      <c r="CY35" s="134" t="s">
        <v>203</v>
      </c>
      <c r="CZ35" s="106"/>
      <c r="DA35" s="106"/>
      <c r="DB35" s="106"/>
      <c r="DC35" s="106"/>
    </row>
    <row r="36" spans="1:107" ht="17.399999999999999" x14ac:dyDescent="0.3">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24"/>
      <c r="AG36" s="106"/>
      <c r="AH36" s="106"/>
      <c r="AI36" s="106"/>
      <c r="AJ36" s="102"/>
      <c r="AK36" s="102"/>
      <c r="AL36" s="102"/>
      <c r="AM36" s="102"/>
      <c r="AN36" s="102"/>
      <c r="AO36" s="102"/>
      <c r="AP36" s="102"/>
      <c r="AQ36" s="102"/>
      <c r="AR36" s="102"/>
      <c r="AS36" s="102"/>
      <c r="AT36" s="127"/>
      <c r="AU36" s="102"/>
      <c r="AV36" s="102"/>
      <c r="AW36" s="127"/>
      <c r="AX36" s="102"/>
      <c r="AY36" s="102"/>
      <c r="AZ36" s="127"/>
      <c r="BA36" s="102"/>
      <c r="BB36" s="102"/>
      <c r="BC36" s="127"/>
      <c r="BD36" s="102"/>
      <c r="BE36" s="102"/>
      <c r="BF36" s="127"/>
      <c r="BG36" s="102"/>
      <c r="BH36" s="102"/>
      <c r="BI36" s="127"/>
      <c r="BJ36" s="102"/>
      <c r="BK36" s="102"/>
      <c r="BL36" s="132"/>
      <c r="BM36" s="124"/>
      <c r="BN36" s="106"/>
      <c r="BO36" s="106"/>
      <c r="BP36" s="106"/>
      <c r="BQ36" s="106"/>
      <c r="BR36" s="106"/>
      <c r="BS36" s="106"/>
      <c r="BT36" s="106"/>
      <c r="BU36" s="106"/>
      <c r="BV36" s="106"/>
      <c r="BW36" s="130"/>
      <c r="BX36" s="106"/>
      <c r="BY36" s="106"/>
      <c r="BZ36" s="106"/>
      <c r="CA36" s="106"/>
      <c r="CB36" s="106"/>
      <c r="CC36" s="106"/>
      <c r="CD36" s="106"/>
      <c r="CE36" s="106"/>
      <c r="CF36" s="106"/>
      <c r="CG36" s="106"/>
      <c r="CH36" s="106"/>
      <c r="CI36" s="106"/>
      <c r="CJ36" s="106"/>
      <c r="CK36" s="106"/>
      <c r="CL36" s="106"/>
      <c r="CM36" s="106"/>
      <c r="CN36" s="106"/>
      <c r="CO36" s="106"/>
      <c r="CP36" s="106"/>
      <c r="CQ36" s="106"/>
      <c r="CR36" s="106"/>
      <c r="CS36" s="106"/>
      <c r="CT36" s="106"/>
      <c r="CU36" s="106"/>
      <c r="CV36" s="106"/>
      <c r="CW36" s="106"/>
      <c r="CX36" s="106"/>
      <c r="CY36" s="134" t="s">
        <v>204</v>
      </c>
      <c r="CZ36" s="106"/>
      <c r="DA36" s="106"/>
      <c r="DB36" s="106"/>
      <c r="DC36" s="106"/>
    </row>
    <row r="37" spans="1:107" ht="17.399999999999999" x14ac:dyDescent="0.3">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24"/>
      <c r="AG37" s="106"/>
      <c r="AH37" s="106"/>
      <c r="AI37" s="106"/>
      <c r="AJ37" s="102"/>
      <c r="AK37" s="102"/>
      <c r="AL37" s="102"/>
      <c r="AM37" s="102"/>
      <c r="AN37" s="102"/>
      <c r="AO37" s="102"/>
      <c r="AP37" s="102"/>
      <c r="AQ37" s="102"/>
      <c r="AR37" s="102"/>
      <c r="AS37" s="102"/>
      <c r="AT37" s="127"/>
      <c r="AU37" s="102"/>
      <c r="AV37" s="102"/>
      <c r="AW37" s="127"/>
      <c r="AX37" s="102"/>
      <c r="AY37" s="102"/>
      <c r="AZ37" s="127"/>
      <c r="BA37" s="102"/>
      <c r="BB37" s="102"/>
      <c r="BC37" s="127"/>
      <c r="BD37" s="102"/>
      <c r="BE37" s="102"/>
      <c r="BF37" s="127"/>
      <c r="BG37" s="102"/>
      <c r="BH37" s="102"/>
      <c r="BI37" s="127"/>
      <c r="BJ37" s="102"/>
      <c r="BK37" s="102"/>
      <c r="BL37" s="132"/>
      <c r="BM37" s="124"/>
      <c r="BN37" s="106"/>
      <c r="BO37" s="106"/>
      <c r="BP37" s="106"/>
      <c r="BQ37" s="106"/>
      <c r="BR37" s="106"/>
      <c r="BS37" s="106"/>
      <c r="BT37" s="106"/>
      <c r="BU37" s="106"/>
      <c r="BV37" s="106"/>
      <c r="BW37" s="130"/>
      <c r="BX37" s="106"/>
      <c r="BY37" s="106"/>
      <c r="BZ37" s="106"/>
      <c r="CA37" s="106"/>
      <c r="CB37" s="106"/>
      <c r="CC37" s="106"/>
      <c r="CD37" s="106"/>
      <c r="CE37" s="106"/>
      <c r="CF37" s="106"/>
      <c r="CG37" s="106"/>
      <c r="CH37" s="106"/>
      <c r="CI37" s="106"/>
      <c r="CJ37" s="106"/>
      <c r="CK37" s="106"/>
      <c r="CL37" s="106"/>
      <c r="CM37" s="106"/>
      <c r="CN37" s="106"/>
      <c r="CO37" s="106"/>
      <c r="CP37" s="106"/>
      <c r="CQ37" s="106"/>
      <c r="CR37" s="106"/>
      <c r="CS37" s="106"/>
      <c r="CT37" s="106"/>
      <c r="CU37" s="106"/>
      <c r="CV37" s="106"/>
      <c r="CW37" s="106"/>
      <c r="CX37" s="106"/>
      <c r="CY37" s="134" t="s">
        <v>205</v>
      </c>
      <c r="CZ37" s="106"/>
      <c r="DA37" s="106"/>
      <c r="DB37" s="106"/>
      <c r="DC37" s="106"/>
    </row>
    <row r="38" spans="1:107" ht="17.399999999999999" x14ac:dyDescent="0.3">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24"/>
      <c r="AG38" s="106"/>
      <c r="AH38" s="106"/>
      <c r="AI38" s="106"/>
      <c r="AJ38" s="102"/>
      <c r="AK38" s="102"/>
      <c r="AL38" s="102"/>
      <c r="AM38" s="102"/>
      <c r="AN38" s="102"/>
      <c r="AO38" s="102"/>
      <c r="AP38" s="102"/>
      <c r="AQ38" s="102"/>
      <c r="AR38" s="102"/>
      <c r="AS38" s="102"/>
      <c r="AT38" s="127"/>
      <c r="AU38" s="102"/>
      <c r="AV38" s="102"/>
      <c r="AW38" s="127"/>
      <c r="AX38" s="102"/>
      <c r="AY38" s="102"/>
      <c r="AZ38" s="127"/>
      <c r="BA38" s="102"/>
      <c r="BB38" s="102"/>
      <c r="BC38" s="127"/>
      <c r="BD38" s="102"/>
      <c r="BE38" s="102"/>
      <c r="BF38" s="127"/>
      <c r="BG38" s="102"/>
      <c r="BH38" s="102"/>
      <c r="BI38" s="127"/>
      <c r="BJ38" s="102"/>
      <c r="BK38" s="102"/>
      <c r="BL38" s="132"/>
      <c r="BM38" s="124"/>
      <c r="BN38" s="106"/>
      <c r="BO38" s="106"/>
      <c r="BP38" s="106"/>
      <c r="BQ38" s="106"/>
      <c r="BR38" s="106"/>
      <c r="BS38" s="106"/>
      <c r="BT38" s="106"/>
      <c r="BU38" s="106"/>
      <c r="BV38" s="106"/>
      <c r="BW38" s="130"/>
      <c r="BX38" s="106"/>
      <c r="BY38" s="106"/>
      <c r="BZ38" s="106"/>
      <c r="CA38" s="106"/>
      <c r="CB38" s="106"/>
      <c r="CC38" s="106"/>
      <c r="CD38" s="106"/>
      <c r="CE38" s="106"/>
      <c r="CF38" s="106"/>
      <c r="CG38" s="106"/>
      <c r="CH38" s="106"/>
      <c r="CI38" s="106"/>
      <c r="CJ38" s="106"/>
      <c r="CK38" s="106"/>
      <c r="CL38" s="106"/>
      <c r="CM38" s="106"/>
      <c r="CN38" s="106"/>
      <c r="CO38" s="106"/>
      <c r="CP38" s="106"/>
      <c r="CQ38" s="106"/>
      <c r="CR38" s="106"/>
      <c r="CS38" s="106"/>
      <c r="CT38" s="106"/>
      <c r="CU38" s="106"/>
      <c r="CV38" s="106"/>
      <c r="CW38" s="106"/>
      <c r="CX38" s="106"/>
      <c r="CY38" s="134" t="s">
        <v>206</v>
      </c>
      <c r="CZ38" s="106"/>
      <c r="DA38" s="106"/>
      <c r="DB38" s="106"/>
      <c r="DC38" s="106"/>
    </row>
    <row r="39" spans="1:107" ht="17.399999999999999" x14ac:dyDescent="0.3">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24"/>
      <c r="AG39" s="106"/>
      <c r="AH39" s="106"/>
      <c r="AI39" s="106"/>
      <c r="AJ39" s="102"/>
      <c r="AK39" s="102"/>
      <c r="AL39" s="102"/>
      <c r="AM39" s="102"/>
      <c r="AN39" s="102"/>
      <c r="AO39" s="102"/>
      <c r="AP39" s="102"/>
      <c r="AQ39" s="102"/>
      <c r="AR39" s="102"/>
      <c r="AS39" s="102"/>
      <c r="AT39" s="127"/>
      <c r="AU39" s="102"/>
      <c r="AV39" s="102"/>
      <c r="AW39" s="127"/>
      <c r="AX39" s="102"/>
      <c r="AY39" s="102"/>
      <c r="AZ39" s="127"/>
      <c r="BA39" s="102"/>
      <c r="BB39" s="102"/>
      <c r="BC39" s="127"/>
      <c r="BD39" s="102"/>
      <c r="BE39" s="102"/>
      <c r="BF39" s="127"/>
      <c r="BG39" s="102"/>
      <c r="BH39" s="102"/>
      <c r="BI39" s="127"/>
      <c r="BJ39" s="102"/>
      <c r="BK39" s="102"/>
      <c r="BL39" s="132"/>
      <c r="BM39" s="124"/>
      <c r="BN39" s="106"/>
      <c r="BO39" s="106"/>
      <c r="BP39" s="106"/>
      <c r="BQ39" s="106"/>
      <c r="BR39" s="106"/>
      <c r="BS39" s="106"/>
      <c r="BT39" s="106"/>
      <c r="BU39" s="106"/>
      <c r="BV39" s="106"/>
      <c r="BW39" s="130"/>
      <c r="BX39" s="106"/>
      <c r="BY39" s="106"/>
      <c r="BZ39" s="106"/>
      <c r="CA39" s="106"/>
      <c r="CB39" s="106"/>
      <c r="CC39" s="106"/>
      <c r="CD39" s="106"/>
      <c r="CE39" s="106"/>
      <c r="CF39" s="106"/>
      <c r="CG39" s="106"/>
      <c r="CH39" s="106"/>
      <c r="CI39" s="106"/>
      <c r="CJ39" s="106"/>
      <c r="CK39" s="106"/>
      <c r="CL39" s="106"/>
      <c r="CM39" s="106"/>
      <c r="CN39" s="106"/>
      <c r="CO39" s="106"/>
      <c r="CP39" s="106"/>
      <c r="CQ39" s="106"/>
      <c r="CR39" s="106"/>
      <c r="CS39" s="106"/>
      <c r="CT39" s="106"/>
      <c r="CU39" s="106"/>
      <c r="CV39" s="106"/>
      <c r="CW39" s="106"/>
      <c r="CX39" s="106"/>
      <c r="CY39" s="134" t="s">
        <v>207</v>
      </c>
      <c r="CZ39" s="106"/>
      <c r="DA39" s="106"/>
      <c r="DB39" s="106"/>
      <c r="DC39" s="106"/>
    </row>
    <row r="40" spans="1:107" ht="17.399999999999999" x14ac:dyDescent="0.3">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24"/>
      <c r="AG40" s="106"/>
      <c r="AH40" s="106"/>
      <c r="AI40" s="106"/>
      <c r="AJ40" s="102"/>
      <c r="AK40" s="102"/>
      <c r="AL40" s="102"/>
      <c r="AM40" s="102"/>
      <c r="AN40" s="102"/>
      <c r="AO40" s="102"/>
      <c r="AP40" s="102"/>
      <c r="AQ40" s="102"/>
      <c r="AR40" s="102"/>
      <c r="AS40" s="102"/>
      <c r="AT40" s="127"/>
      <c r="AU40" s="102"/>
      <c r="AV40" s="102"/>
      <c r="AW40" s="127"/>
      <c r="AX40" s="102"/>
      <c r="AY40" s="102"/>
      <c r="AZ40" s="127"/>
      <c r="BA40" s="102"/>
      <c r="BB40" s="102"/>
      <c r="BC40" s="127"/>
      <c r="BD40" s="102"/>
      <c r="BE40" s="102"/>
      <c r="BF40" s="127"/>
      <c r="BG40" s="102"/>
      <c r="BH40" s="102"/>
      <c r="BI40" s="127"/>
      <c r="BJ40" s="102"/>
      <c r="BK40" s="102"/>
      <c r="BL40" s="132"/>
      <c r="BM40" s="124"/>
      <c r="BN40" s="106"/>
      <c r="BO40" s="106"/>
      <c r="BP40" s="106"/>
      <c r="BQ40" s="106"/>
      <c r="BR40" s="106"/>
      <c r="BS40" s="106"/>
      <c r="BT40" s="106"/>
      <c r="BU40" s="106"/>
      <c r="BV40" s="106"/>
      <c r="BW40" s="130"/>
      <c r="BX40" s="106"/>
      <c r="BY40" s="106"/>
      <c r="BZ40" s="106"/>
      <c r="CA40" s="106"/>
      <c r="CB40" s="106"/>
      <c r="CC40" s="106"/>
      <c r="CD40" s="106"/>
      <c r="CE40" s="106"/>
      <c r="CF40" s="106"/>
      <c r="CG40" s="106"/>
      <c r="CH40" s="106"/>
      <c r="CI40" s="106"/>
      <c r="CJ40" s="106"/>
      <c r="CK40" s="106"/>
      <c r="CL40" s="106"/>
      <c r="CM40" s="106"/>
      <c r="CN40" s="106"/>
      <c r="CO40" s="106"/>
      <c r="CP40" s="106"/>
      <c r="CQ40" s="106"/>
      <c r="CR40" s="106"/>
      <c r="CS40" s="106"/>
      <c r="CT40" s="106"/>
      <c r="CU40" s="106"/>
      <c r="CV40" s="106"/>
      <c r="CW40" s="106"/>
      <c r="CX40" s="106"/>
      <c r="CY40" s="134" t="s">
        <v>208</v>
      </c>
      <c r="CZ40" s="106"/>
      <c r="DA40" s="106"/>
      <c r="DB40" s="106"/>
      <c r="DC40" s="106"/>
    </row>
    <row r="41" spans="1:107" ht="17.399999999999999" x14ac:dyDescent="0.3">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24"/>
      <c r="AG41" s="106"/>
      <c r="AH41" s="106"/>
      <c r="AI41" s="106"/>
      <c r="AJ41" s="102"/>
      <c r="AK41" s="102"/>
      <c r="AL41" s="102"/>
      <c r="AM41" s="102"/>
      <c r="AN41" s="102"/>
      <c r="AO41" s="102"/>
      <c r="AP41" s="102"/>
      <c r="AQ41" s="102"/>
      <c r="AR41" s="102"/>
      <c r="AS41" s="102"/>
      <c r="AT41" s="127"/>
      <c r="AU41" s="102"/>
      <c r="AV41" s="102"/>
      <c r="AW41" s="127"/>
      <c r="AX41" s="102"/>
      <c r="AY41" s="102"/>
      <c r="AZ41" s="127"/>
      <c r="BA41" s="102"/>
      <c r="BB41" s="102"/>
      <c r="BC41" s="127"/>
      <c r="BD41" s="102"/>
      <c r="BE41" s="102"/>
      <c r="BF41" s="127"/>
      <c r="BG41" s="102"/>
      <c r="BH41" s="102"/>
      <c r="BI41" s="127"/>
      <c r="BJ41" s="102"/>
      <c r="BK41" s="102"/>
      <c r="BL41" s="132"/>
      <c r="BM41" s="124"/>
      <c r="BN41" s="106"/>
      <c r="BO41" s="106"/>
      <c r="BP41" s="106"/>
      <c r="BQ41" s="106"/>
      <c r="BR41" s="106"/>
      <c r="BS41" s="106"/>
      <c r="BT41" s="106"/>
      <c r="BU41" s="106"/>
      <c r="BV41" s="106"/>
      <c r="BW41" s="130"/>
      <c r="BX41" s="106"/>
      <c r="BY41" s="106"/>
      <c r="BZ41" s="106"/>
      <c r="CA41" s="106"/>
      <c r="CB41" s="106"/>
      <c r="CC41" s="106"/>
      <c r="CD41" s="106"/>
      <c r="CE41" s="106"/>
      <c r="CF41" s="106"/>
      <c r="CG41" s="106"/>
      <c r="CH41" s="106"/>
      <c r="CI41" s="106"/>
      <c r="CJ41" s="106"/>
      <c r="CK41" s="106"/>
      <c r="CL41" s="106"/>
      <c r="CM41" s="106"/>
      <c r="CN41" s="106"/>
      <c r="CO41" s="106"/>
      <c r="CP41" s="106"/>
      <c r="CQ41" s="106"/>
      <c r="CR41" s="106"/>
      <c r="CS41" s="106"/>
      <c r="CT41" s="106"/>
      <c r="CU41" s="106"/>
      <c r="CV41" s="106"/>
      <c r="CW41" s="106"/>
      <c r="CX41" s="106"/>
      <c r="CY41" s="134" t="s">
        <v>209</v>
      </c>
      <c r="CZ41" s="106"/>
      <c r="DA41" s="106"/>
      <c r="DB41" s="106"/>
      <c r="DC41" s="106"/>
    </row>
    <row r="42" spans="1:107" ht="17.399999999999999" x14ac:dyDescent="0.3">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24"/>
      <c r="AG42" s="106"/>
      <c r="AH42" s="106"/>
      <c r="AI42" s="106"/>
      <c r="AJ42" s="102"/>
      <c r="AK42" s="102"/>
      <c r="AL42" s="102"/>
      <c r="AM42" s="102"/>
      <c r="AN42" s="102"/>
      <c r="AO42" s="102"/>
      <c r="AP42" s="102"/>
      <c r="AQ42" s="102"/>
      <c r="AR42" s="102"/>
      <c r="AS42" s="102"/>
      <c r="AT42" s="127"/>
      <c r="AU42" s="102"/>
      <c r="AV42" s="102"/>
      <c r="AW42" s="127"/>
      <c r="AX42" s="102"/>
      <c r="AY42" s="102"/>
      <c r="AZ42" s="127"/>
      <c r="BA42" s="102"/>
      <c r="BB42" s="102"/>
      <c r="BC42" s="127"/>
      <c r="BD42" s="102"/>
      <c r="BE42" s="102"/>
      <c r="BF42" s="127"/>
      <c r="BG42" s="102"/>
      <c r="BH42" s="102"/>
      <c r="BI42" s="127"/>
      <c r="BJ42" s="102"/>
      <c r="BK42" s="102"/>
      <c r="BL42" s="132"/>
      <c r="BM42" s="124"/>
      <c r="BN42" s="106"/>
      <c r="BO42" s="106"/>
      <c r="BP42" s="106"/>
      <c r="BQ42" s="106"/>
      <c r="BR42" s="106"/>
      <c r="BS42" s="106"/>
      <c r="BT42" s="106"/>
      <c r="BU42" s="106"/>
      <c r="BV42" s="106"/>
      <c r="BW42" s="130"/>
      <c r="BX42" s="106"/>
      <c r="BY42" s="106"/>
      <c r="BZ42" s="106"/>
      <c r="CA42" s="106"/>
      <c r="CB42" s="106"/>
      <c r="CC42" s="106"/>
      <c r="CD42" s="106"/>
      <c r="CE42" s="106"/>
      <c r="CF42" s="106"/>
      <c r="CG42" s="106"/>
      <c r="CH42" s="106"/>
      <c r="CI42" s="106"/>
      <c r="CJ42" s="106"/>
      <c r="CK42" s="106"/>
      <c r="CL42" s="106"/>
      <c r="CM42" s="106"/>
      <c r="CN42" s="106"/>
      <c r="CO42" s="106"/>
      <c r="CP42" s="106"/>
      <c r="CQ42" s="106"/>
      <c r="CR42" s="106"/>
      <c r="CS42" s="106"/>
      <c r="CT42" s="106"/>
      <c r="CU42" s="106"/>
      <c r="CV42" s="106"/>
      <c r="CW42" s="106"/>
      <c r="CX42" s="106"/>
      <c r="CY42" s="134" t="s">
        <v>210</v>
      </c>
      <c r="CZ42" s="106"/>
      <c r="DA42" s="106"/>
      <c r="DB42" s="106"/>
      <c r="DC42" s="106"/>
    </row>
    <row r="43" spans="1:107" ht="17.399999999999999" x14ac:dyDescent="0.3">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24"/>
      <c r="AG43" s="106"/>
      <c r="AH43" s="106"/>
      <c r="AI43" s="106"/>
      <c r="AJ43" s="102"/>
      <c r="AK43" s="102"/>
      <c r="AL43" s="102"/>
      <c r="AM43" s="102"/>
      <c r="AN43" s="102"/>
      <c r="AO43" s="102"/>
      <c r="AP43" s="102"/>
      <c r="AQ43" s="102"/>
      <c r="AR43" s="102"/>
      <c r="AS43" s="102"/>
      <c r="AT43" s="127"/>
      <c r="AU43" s="102"/>
      <c r="AV43" s="102"/>
      <c r="AW43" s="127"/>
      <c r="AX43" s="102"/>
      <c r="AY43" s="102"/>
      <c r="AZ43" s="127"/>
      <c r="BA43" s="102"/>
      <c r="BB43" s="102"/>
      <c r="BC43" s="127"/>
      <c r="BD43" s="102"/>
      <c r="BE43" s="102"/>
      <c r="BF43" s="127"/>
      <c r="BG43" s="102"/>
      <c r="BH43" s="102"/>
      <c r="BI43" s="127"/>
      <c r="BJ43" s="102"/>
      <c r="BK43" s="102"/>
      <c r="BL43" s="132"/>
      <c r="BM43" s="124"/>
      <c r="BN43" s="106"/>
      <c r="BO43" s="106"/>
      <c r="BP43" s="106"/>
      <c r="BQ43" s="106"/>
      <c r="BR43" s="106"/>
      <c r="BS43" s="106"/>
      <c r="BT43" s="106"/>
      <c r="BU43" s="106"/>
      <c r="BV43" s="106"/>
      <c r="BW43" s="130"/>
      <c r="BX43" s="106"/>
      <c r="BY43" s="106"/>
      <c r="BZ43" s="106"/>
      <c r="CA43" s="106"/>
      <c r="CB43" s="106"/>
      <c r="CC43" s="106"/>
      <c r="CD43" s="106"/>
      <c r="CE43" s="106"/>
      <c r="CF43" s="106"/>
      <c r="CG43" s="106"/>
      <c r="CH43" s="106"/>
      <c r="CI43" s="106"/>
      <c r="CJ43" s="106"/>
      <c r="CK43" s="106"/>
      <c r="CL43" s="106"/>
      <c r="CM43" s="106"/>
      <c r="CN43" s="106"/>
      <c r="CO43" s="106"/>
      <c r="CP43" s="106"/>
      <c r="CQ43" s="106"/>
      <c r="CR43" s="106"/>
      <c r="CS43" s="106"/>
      <c r="CT43" s="106"/>
      <c r="CU43" s="106"/>
      <c r="CV43" s="106"/>
      <c r="CW43" s="106"/>
      <c r="CX43" s="106"/>
      <c r="CY43" s="134" t="s">
        <v>211</v>
      </c>
      <c r="CZ43" s="106"/>
      <c r="DA43" s="106"/>
      <c r="DB43" s="106"/>
      <c r="DC43" s="106"/>
    </row>
    <row r="44" spans="1:107" ht="17.399999999999999" x14ac:dyDescent="0.3">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24"/>
      <c r="AG44" s="106"/>
      <c r="AH44" s="106"/>
      <c r="AI44" s="106"/>
      <c r="AJ44" s="102"/>
      <c r="AK44" s="102"/>
      <c r="AL44" s="102"/>
      <c r="AM44" s="102"/>
      <c r="AN44" s="102"/>
      <c r="AO44" s="102"/>
      <c r="AP44" s="102"/>
      <c r="AQ44" s="102"/>
      <c r="AR44" s="102"/>
      <c r="AS44" s="102"/>
      <c r="AT44" s="127"/>
      <c r="AU44" s="102"/>
      <c r="AV44" s="102"/>
      <c r="AW44" s="127"/>
      <c r="AX44" s="102"/>
      <c r="AY44" s="102"/>
      <c r="AZ44" s="127"/>
      <c r="BA44" s="102"/>
      <c r="BB44" s="102"/>
      <c r="BC44" s="127"/>
      <c r="BD44" s="102"/>
      <c r="BE44" s="102"/>
      <c r="BF44" s="127"/>
      <c r="BG44" s="102"/>
      <c r="BH44" s="102"/>
      <c r="BI44" s="127"/>
      <c r="BJ44" s="102"/>
      <c r="BK44" s="102"/>
      <c r="BL44" s="132"/>
      <c r="BM44" s="124"/>
      <c r="BN44" s="106"/>
      <c r="BO44" s="106"/>
      <c r="BP44" s="106"/>
      <c r="BQ44" s="106"/>
      <c r="BR44" s="106"/>
      <c r="BS44" s="106"/>
      <c r="BT44" s="106"/>
      <c r="BU44" s="106"/>
      <c r="BV44" s="106"/>
      <c r="BW44" s="130"/>
      <c r="BX44" s="106"/>
      <c r="BY44" s="106"/>
      <c r="BZ44" s="106"/>
      <c r="CA44" s="106"/>
      <c r="CB44" s="106"/>
      <c r="CC44" s="106"/>
      <c r="CD44" s="106"/>
      <c r="CE44" s="106"/>
      <c r="CF44" s="106"/>
      <c r="CG44" s="106"/>
      <c r="CH44" s="106"/>
      <c r="CI44" s="106"/>
      <c r="CJ44" s="106"/>
      <c r="CK44" s="106"/>
      <c r="CL44" s="106"/>
      <c r="CM44" s="106"/>
      <c r="CN44" s="106"/>
      <c r="CO44" s="106"/>
      <c r="CP44" s="106"/>
      <c r="CQ44" s="106"/>
      <c r="CR44" s="106"/>
      <c r="CS44" s="106"/>
      <c r="CT44" s="106"/>
      <c r="CU44" s="106"/>
      <c r="CV44" s="106"/>
      <c r="CW44" s="106"/>
      <c r="CX44" s="106"/>
      <c r="CY44" s="134" t="s">
        <v>212</v>
      </c>
      <c r="CZ44" s="106"/>
      <c r="DA44" s="106"/>
      <c r="DB44" s="106"/>
      <c r="DC44" s="106"/>
    </row>
    <row r="45" spans="1:107" ht="17.399999999999999" x14ac:dyDescent="0.3">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24"/>
      <c r="AG45" s="106"/>
      <c r="AH45" s="106"/>
      <c r="AI45" s="106"/>
      <c r="AJ45" s="102"/>
      <c r="AK45" s="102"/>
      <c r="AL45" s="102"/>
      <c r="AM45" s="102"/>
      <c r="AN45" s="102"/>
      <c r="AO45" s="102"/>
      <c r="AP45" s="102"/>
      <c r="AQ45" s="102"/>
      <c r="AR45" s="102"/>
      <c r="AS45" s="102"/>
      <c r="AT45" s="127"/>
      <c r="AU45" s="102"/>
      <c r="AV45" s="102"/>
      <c r="AW45" s="127"/>
      <c r="AX45" s="102"/>
      <c r="AY45" s="102"/>
      <c r="AZ45" s="127"/>
      <c r="BA45" s="102"/>
      <c r="BB45" s="102"/>
      <c r="BC45" s="127"/>
      <c r="BD45" s="102"/>
      <c r="BE45" s="102"/>
      <c r="BF45" s="127"/>
      <c r="BG45" s="102"/>
      <c r="BH45" s="102"/>
      <c r="BI45" s="127"/>
      <c r="BJ45" s="102"/>
      <c r="BK45" s="102"/>
      <c r="BL45" s="132"/>
      <c r="BM45" s="124"/>
      <c r="BN45" s="106"/>
      <c r="BO45" s="106"/>
      <c r="BP45" s="106"/>
      <c r="BQ45" s="106"/>
      <c r="BR45" s="106"/>
      <c r="BS45" s="106"/>
      <c r="BT45" s="106"/>
      <c r="BU45" s="106"/>
      <c r="BV45" s="106"/>
      <c r="BW45" s="130"/>
      <c r="BX45" s="106"/>
      <c r="BY45" s="106"/>
      <c r="BZ45" s="106"/>
      <c r="CA45" s="106"/>
      <c r="CB45" s="106"/>
      <c r="CC45" s="106"/>
      <c r="CD45" s="106"/>
      <c r="CE45" s="106"/>
      <c r="CF45" s="106"/>
      <c r="CG45" s="106"/>
      <c r="CH45" s="106"/>
      <c r="CI45" s="106"/>
      <c r="CJ45" s="106"/>
      <c r="CK45" s="106"/>
      <c r="CL45" s="106"/>
      <c r="CM45" s="106"/>
      <c r="CN45" s="106"/>
      <c r="CO45" s="106"/>
      <c r="CP45" s="106"/>
      <c r="CQ45" s="106"/>
      <c r="CR45" s="106"/>
      <c r="CS45" s="106"/>
      <c r="CT45" s="106"/>
      <c r="CU45" s="106"/>
      <c r="CV45" s="106"/>
      <c r="CW45" s="106"/>
      <c r="CX45" s="106"/>
      <c r="CY45" s="134" t="s">
        <v>213</v>
      </c>
      <c r="CZ45" s="106"/>
      <c r="DA45" s="106"/>
      <c r="DB45" s="106"/>
      <c r="DC45" s="106"/>
    </row>
    <row r="46" spans="1:107" ht="17.399999999999999" x14ac:dyDescent="0.3">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24"/>
      <c r="AG46" s="106"/>
      <c r="AH46" s="106"/>
      <c r="AI46" s="106"/>
      <c r="AJ46" s="102"/>
      <c r="AK46" s="102"/>
      <c r="AL46" s="102"/>
      <c r="AM46" s="102"/>
      <c r="AN46" s="102"/>
      <c r="AO46" s="102"/>
      <c r="AP46" s="102"/>
      <c r="AQ46" s="102"/>
      <c r="AR46" s="102"/>
      <c r="AS46" s="102"/>
      <c r="AT46" s="127"/>
      <c r="AU46" s="102"/>
      <c r="AV46" s="102"/>
      <c r="AW46" s="127"/>
      <c r="AX46" s="102"/>
      <c r="AY46" s="102"/>
      <c r="AZ46" s="127"/>
      <c r="BA46" s="102"/>
      <c r="BB46" s="102"/>
      <c r="BC46" s="127"/>
      <c r="BD46" s="102"/>
      <c r="BE46" s="102"/>
      <c r="BF46" s="127"/>
      <c r="BG46" s="102"/>
      <c r="BH46" s="102"/>
      <c r="BI46" s="127"/>
      <c r="BJ46" s="102"/>
      <c r="BK46" s="102"/>
      <c r="BL46" s="132"/>
      <c r="BM46" s="124"/>
      <c r="BN46" s="106"/>
      <c r="BO46" s="106"/>
      <c r="BP46" s="106"/>
      <c r="BQ46" s="106"/>
      <c r="BR46" s="106"/>
      <c r="BS46" s="106"/>
      <c r="BT46" s="106"/>
      <c r="BU46" s="106"/>
      <c r="BV46" s="106"/>
      <c r="BW46" s="130"/>
      <c r="BX46" s="106"/>
      <c r="BY46" s="106"/>
      <c r="BZ46" s="106"/>
      <c r="CA46" s="106"/>
      <c r="CB46" s="106"/>
      <c r="CC46" s="106"/>
      <c r="CD46" s="106"/>
      <c r="CE46" s="106"/>
      <c r="CF46" s="106"/>
      <c r="CG46" s="106"/>
      <c r="CH46" s="106"/>
      <c r="CI46" s="106"/>
      <c r="CJ46" s="106"/>
      <c r="CK46" s="106"/>
      <c r="CL46" s="106"/>
      <c r="CM46" s="106"/>
      <c r="CN46" s="106"/>
      <c r="CO46" s="106"/>
      <c r="CP46" s="106"/>
      <c r="CQ46" s="106"/>
      <c r="CR46" s="106"/>
      <c r="CS46" s="106"/>
      <c r="CT46" s="106"/>
      <c r="CU46" s="106"/>
      <c r="CV46" s="106"/>
      <c r="CW46" s="106"/>
      <c r="CX46" s="106"/>
      <c r="CY46" s="134" t="s">
        <v>214</v>
      </c>
      <c r="CZ46" s="106"/>
      <c r="DA46" s="106"/>
      <c r="DB46" s="106"/>
      <c r="DC46" s="106"/>
    </row>
    <row r="47" spans="1:107" ht="17.399999999999999" x14ac:dyDescent="0.3">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24"/>
      <c r="AG47" s="106"/>
      <c r="AH47" s="106"/>
      <c r="AI47" s="106"/>
      <c r="AJ47" s="102"/>
      <c r="AK47" s="102"/>
      <c r="AL47" s="102"/>
      <c r="AM47" s="102"/>
      <c r="AN47" s="102"/>
      <c r="AO47" s="102"/>
      <c r="AP47" s="102"/>
      <c r="AQ47" s="102"/>
      <c r="AR47" s="102"/>
      <c r="AS47" s="102"/>
      <c r="AT47" s="127"/>
      <c r="AU47" s="102"/>
      <c r="AV47" s="102"/>
      <c r="AW47" s="127"/>
      <c r="AX47" s="102"/>
      <c r="AY47" s="102"/>
      <c r="AZ47" s="127"/>
      <c r="BA47" s="102"/>
      <c r="BB47" s="102"/>
      <c r="BC47" s="127"/>
      <c r="BD47" s="102"/>
      <c r="BE47" s="102"/>
      <c r="BF47" s="127"/>
      <c r="BG47" s="102"/>
      <c r="BH47" s="102"/>
      <c r="BI47" s="127"/>
      <c r="BJ47" s="102"/>
      <c r="BK47" s="102"/>
      <c r="BL47" s="132"/>
      <c r="BM47" s="124"/>
      <c r="BN47" s="106"/>
      <c r="BO47" s="106"/>
      <c r="BP47" s="106"/>
      <c r="BQ47" s="106"/>
      <c r="BR47" s="106"/>
      <c r="BS47" s="106"/>
      <c r="BT47" s="106"/>
      <c r="BU47" s="106"/>
      <c r="BV47" s="106"/>
      <c r="BW47" s="130"/>
      <c r="BX47" s="106"/>
      <c r="BY47" s="106"/>
      <c r="BZ47" s="106"/>
      <c r="CA47" s="106"/>
      <c r="CB47" s="106"/>
      <c r="CC47" s="106"/>
      <c r="CD47" s="106"/>
      <c r="CE47" s="106"/>
      <c r="CF47" s="106"/>
      <c r="CG47" s="106"/>
      <c r="CH47" s="106"/>
      <c r="CI47" s="106"/>
      <c r="CJ47" s="106"/>
      <c r="CK47" s="106"/>
      <c r="CL47" s="106"/>
      <c r="CM47" s="106"/>
      <c r="CN47" s="106"/>
      <c r="CO47" s="106"/>
      <c r="CP47" s="106"/>
      <c r="CQ47" s="106"/>
      <c r="CR47" s="106"/>
      <c r="CS47" s="106"/>
      <c r="CT47" s="106"/>
      <c r="CU47" s="106"/>
      <c r="CV47" s="106"/>
      <c r="CW47" s="106"/>
      <c r="CX47" s="106"/>
      <c r="CY47" s="134" t="s">
        <v>215</v>
      </c>
      <c r="CZ47" s="106"/>
      <c r="DA47" s="106"/>
      <c r="DB47" s="106"/>
      <c r="DC47" s="106"/>
    </row>
    <row r="48" spans="1:107" ht="17.399999999999999" x14ac:dyDescent="0.3">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24"/>
      <c r="AG48" s="106"/>
      <c r="AH48" s="106"/>
      <c r="AI48" s="106"/>
      <c r="AJ48" s="102"/>
      <c r="AK48" s="102"/>
      <c r="AL48" s="102"/>
      <c r="AM48" s="102"/>
      <c r="AN48" s="102"/>
      <c r="AO48" s="102"/>
      <c r="AP48" s="102"/>
      <c r="AQ48" s="102"/>
      <c r="AR48" s="102"/>
      <c r="AS48" s="102"/>
      <c r="AT48" s="127"/>
      <c r="AU48" s="102"/>
      <c r="AV48" s="102"/>
      <c r="AW48" s="127"/>
      <c r="AX48" s="102"/>
      <c r="AY48" s="102"/>
      <c r="AZ48" s="127"/>
      <c r="BA48" s="102"/>
      <c r="BB48" s="102"/>
      <c r="BC48" s="127"/>
      <c r="BD48" s="102"/>
      <c r="BE48" s="102"/>
      <c r="BF48" s="127"/>
      <c r="BG48" s="102"/>
      <c r="BH48" s="102"/>
      <c r="BI48" s="127"/>
      <c r="BJ48" s="102"/>
      <c r="BK48" s="102"/>
      <c r="BL48" s="132"/>
      <c r="BM48" s="124"/>
      <c r="BN48" s="106"/>
      <c r="BO48" s="106"/>
      <c r="BP48" s="106"/>
      <c r="BQ48" s="106"/>
      <c r="BR48" s="106"/>
      <c r="BS48" s="106"/>
      <c r="BT48" s="106"/>
      <c r="BU48" s="106"/>
      <c r="BV48" s="106"/>
      <c r="BW48" s="130"/>
      <c r="BX48" s="106"/>
      <c r="BY48" s="106"/>
      <c r="BZ48" s="106"/>
      <c r="CA48" s="106"/>
      <c r="CB48" s="106"/>
      <c r="CC48" s="106"/>
      <c r="CD48" s="106"/>
      <c r="CE48" s="106"/>
      <c r="CF48" s="106"/>
      <c r="CG48" s="106"/>
      <c r="CH48" s="106"/>
      <c r="CI48" s="106"/>
      <c r="CJ48" s="106"/>
      <c r="CK48" s="106"/>
      <c r="CL48" s="106"/>
      <c r="CM48" s="106"/>
      <c r="CN48" s="106"/>
      <c r="CO48" s="106"/>
      <c r="CP48" s="106"/>
      <c r="CQ48" s="106"/>
      <c r="CR48" s="106"/>
      <c r="CS48" s="106"/>
      <c r="CT48" s="106"/>
      <c r="CU48" s="106"/>
      <c r="CV48" s="106"/>
      <c r="CW48" s="106"/>
      <c r="CX48" s="106"/>
      <c r="CY48" s="134" t="s">
        <v>216</v>
      </c>
      <c r="CZ48" s="106"/>
      <c r="DA48" s="106"/>
      <c r="DB48" s="106"/>
      <c r="DC48" s="106"/>
    </row>
    <row r="49" spans="1:107" ht="17.399999999999999" x14ac:dyDescent="0.3">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24"/>
      <c r="AG49" s="106"/>
      <c r="AH49" s="106"/>
      <c r="AI49" s="106"/>
      <c r="AJ49" s="102"/>
      <c r="AK49" s="102"/>
      <c r="AL49" s="102"/>
      <c r="AM49" s="102"/>
      <c r="AN49" s="102"/>
      <c r="AO49" s="102"/>
      <c r="AP49" s="102"/>
      <c r="AQ49" s="102"/>
      <c r="AR49" s="102"/>
      <c r="AS49" s="102"/>
      <c r="AT49" s="127"/>
      <c r="AU49" s="102"/>
      <c r="AV49" s="102"/>
      <c r="AW49" s="127"/>
      <c r="AX49" s="102"/>
      <c r="AY49" s="102"/>
      <c r="AZ49" s="127"/>
      <c r="BA49" s="102"/>
      <c r="BB49" s="102"/>
      <c r="BC49" s="127"/>
      <c r="BD49" s="102"/>
      <c r="BE49" s="102"/>
      <c r="BF49" s="127"/>
      <c r="BG49" s="102"/>
      <c r="BH49" s="102"/>
      <c r="BI49" s="127"/>
      <c r="BJ49" s="102"/>
      <c r="BK49" s="102"/>
      <c r="BL49" s="132"/>
      <c r="BM49" s="124"/>
      <c r="BN49" s="106"/>
      <c r="BO49" s="106"/>
      <c r="BP49" s="106"/>
      <c r="BQ49" s="106"/>
      <c r="BR49" s="106"/>
      <c r="BS49" s="106"/>
      <c r="BT49" s="106"/>
      <c r="BU49" s="106"/>
      <c r="BV49" s="106"/>
      <c r="BW49" s="130"/>
      <c r="BX49" s="106"/>
      <c r="BY49" s="106"/>
      <c r="BZ49" s="106"/>
      <c r="CA49" s="106"/>
      <c r="CB49" s="106"/>
      <c r="CC49" s="106"/>
      <c r="CD49" s="106"/>
      <c r="CE49" s="106"/>
      <c r="CF49" s="106"/>
      <c r="CG49" s="106"/>
      <c r="CH49" s="106"/>
      <c r="CI49" s="106"/>
      <c r="CJ49" s="106"/>
      <c r="CK49" s="106"/>
      <c r="CL49" s="106"/>
      <c r="CM49" s="106"/>
      <c r="CN49" s="106"/>
      <c r="CO49" s="106"/>
      <c r="CP49" s="106"/>
      <c r="CQ49" s="106"/>
      <c r="CR49" s="106"/>
      <c r="CS49" s="106"/>
      <c r="CT49" s="106"/>
      <c r="CU49" s="106"/>
      <c r="CV49" s="106"/>
      <c r="CW49" s="106"/>
      <c r="CX49" s="106"/>
      <c r="CY49" s="134" t="s">
        <v>217</v>
      </c>
      <c r="CZ49" s="106"/>
      <c r="DA49" s="106"/>
      <c r="DB49" s="106"/>
      <c r="DC49" s="106"/>
    </row>
    <row r="50" spans="1:107" ht="17.399999999999999" x14ac:dyDescent="0.3">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24"/>
      <c r="AG50" s="106"/>
      <c r="AH50" s="106"/>
      <c r="AI50" s="106"/>
      <c r="AJ50" s="102"/>
      <c r="AK50" s="102"/>
      <c r="AL50" s="102"/>
      <c r="AM50" s="102"/>
      <c r="AN50" s="102"/>
      <c r="AO50" s="102"/>
      <c r="AP50" s="102"/>
      <c r="AQ50" s="102"/>
      <c r="AR50" s="102"/>
      <c r="AS50" s="102"/>
      <c r="AT50" s="127"/>
      <c r="AU50" s="102"/>
      <c r="AV50" s="102"/>
      <c r="AW50" s="127"/>
      <c r="AX50" s="102"/>
      <c r="AY50" s="102"/>
      <c r="AZ50" s="127"/>
      <c r="BA50" s="102"/>
      <c r="BB50" s="102"/>
      <c r="BC50" s="127"/>
      <c r="BD50" s="102"/>
      <c r="BE50" s="102"/>
      <c r="BF50" s="127"/>
      <c r="BG50" s="102"/>
      <c r="BH50" s="102"/>
      <c r="BI50" s="127"/>
      <c r="BJ50" s="102"/>
      <c r="BK50" s="102"/>
      <c r="BL50" s="132"/>
      <c r="BM50" s="124"/>
      <c r="BN50" s="106"/>
      <c r="BO50" s="106"/>
      <c r="BP50" s="106"/>
      <c r="BQ50" s="106"/>
      <c r="BR50" s="106"/>
      <c r="BS50" s="106"/>
      <c r="BT50" s="106"/>
      <c r="BU50" s="106"/>
      <c r="BV50" s="106"/>
      <c r="BW50" s="130"/>
      <c r="BX50" s="106"/>
      <c r="BY50" s="106"/>
      <c r="BZ50" s="106"/>
      <c r="CA50" s="106"/>
      <c r="CB50" s="106"/>
      <c r="CC50" s="106"/>
      <c r="CD50" s="106"/>
      <c r="CE50" s="106"/>
      <c r="CF50" s="106"/>
      <c r="CG50" s="106"/>
      <c r="CH50" s="106"/>
      <c r="CI50" s="106"/>
      <c r="CJ50" s="106"/>
      <c r="CK50" s="106"/>
      <c r="CL50" s="106"/>
      <c r="CM50" s="106"/>
      <c r="CN50" s="106"/>
      <c r="CO50" s="106"/>
      <c r="CP50" s="106"/>
      <c r="CQ50" s="106"/>
      <c r="CR50" s="106"/>
      <c r="CS50" s="106"/>
      <c r="CT50" s="106"/>
      <c r="CU50" s="106"/>
      <c r="CV50" s="106"/>
      <c r="CW50" s="106"/>
      <c r="CX50" s="106"/>
      <c r="CY50" s="134" t="s">
        <v>218</v>
      </c>
      <c r="CZ50" s="106"/>
      <c r="DA50" s="106"/>
      <c r="DB50" s="106"/>
      <c r="DC50" s="106"/>
    </row>
    <row r="51" spans="1:107" ht="17.399999999999999" x14ac:dyDescent="0.3">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24"/>
      <c r="AG51" s="106"/>
      <c r="AH51" s="106"/>
      <c r="AI51" s="106"/>
      <c r="AJ51" s="102"/>
      <c r="AK51" s="102"/>
      <c r="AL51" s="102"/>
      <c r="AM51" s="102"/>
      <c r="AN51" s="102"/>
      <c r="AO51" s="102"/>
      <c r="AP51" s="102"/>
      <c r="AQ51" s="102"/>
      <c r="AR51" s="102"/>
      <c r="AS51" s="102"/>
      <c r="AT51" s="127"/>
      <c r="AU51" s="102"/>
      <c r="AV51" s="102"/>
      <c r="AW51" s="127"/>
      <c r="AX51" s="102"/>
      <c r="AY51" s="102"/>
      <c r="AZ51" s="127"/>
      <c r="BA51" s="102"/>
      <c r="BB51" s="102"/>
      <c r="BC51" s="127"/>
      <c r="BD51" s="102"/>
      <c r="BE51" s="102"/>
      <c r="BF51" s="127"/>
      <c r="BG51" s="102"/>
      <c r="BH51" s="102"/>
      <c r="BI51" s="127"/>
      <c r="BJ51" s="102"/>
      <c r="BK51" s="102"/>
      <c r="BL51" s="132"/>
      <c r="BM51" s="124"/>
      <c r="BN51" s="106"/>
      <c r="BO51" s="106"/>
      <c r="BP51" s="106"/>
      <c r="BQ51" s="106"/>
      <c r="BR51" s="106"/>
      <c r="BS51" s="106"/>
      <c r="BT51" s="106"/>
      <c r="BU51" s="106"/>
      <c r="BV51" s="106"/>
      <c r="BW51" s="130"/>
      <c r="BX51" s="106"/>
      <c r="BY51" s="106"/>
      <c r="BZ51" s="106"/>
      <c r="CA51" s="106"/>
      <c r="CB51" s="106"/>
      <c r="CC51" s="106"/>
      <c r="CD51" s="106"/>
      <c r="CE51" s="106"/>
      <c r="CF51" s="106"/>
      <c r="CG51" s="106"/>
      <c r="CH51" s="106"/>
      <c r="CI51" s="106"/>
      <c r="CJ51" s="106"/>
      <c r="CK51" s="106"/>
      <c r="CL51" s="106"/>
      <c r="CM51" s="106"/>
      <c r="CN51" s="106"/>
      <c r="CO51" s="106"/>
      <c r="CP51" s="106"/>
      <c r="CQ51" s="106"/>
      <c r="CR51" s="106"/>
      <c r="CS51" s="106"/>
      <c r="CT51" s="106"/>
      <c r="CU51" s="106"/>
      <c r="CV51" s="106"/>
      <c r="CW51" s="106"/>
      <c r="CX51" s="106"/>
      <c r="CY51" s="134" t="s">
        <v>219</v>
      </c>
      <c r="CZ51" s="106"/>
      <c r="DA51" s="106"/>
      <c r="DB51" s="106"/>
      <c r="DC51" s="106"/>
    </row>
    <row r="52" spans="1:107" ht="17.399999999999999" x14ac:dyDescent="0.3">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24"/>
      <c r="AG52" s="106"/>
      <c r="AH52" s="106"/>
      <c r="AI52" s="106"/>
      <c r="AJ52" s="102"/>
      <c r="AK52" s="102"/>
      <c r="AL52" s="102"/>
      <c r="AM52" s="102"/>
      <c r="AN52" s="102"/>
      <c r="AO52" s="102"/>
      <c r="AP52" s="102"/>
      <c r="AQ52" s="102"/>
      <c r="AR52" s="102"/>
      <c r="AS52" s="102"/>
      <c r="AT52" s="127"/>
      <c r="AU52" s="102"/>
      <c r="AV52" s="102"/>
      <c r="AW52" s="127"/>
      <c r="AX52" s="102"/>
      <c r="AY52" s="102"/>
      <c r="AZ52" s="127"/>
      <c r="BA52" s="102"/>
      <c r="BB52" s="102"/>
      <c r="BC52" s="127"/>
      <c r="BD52" s="102"/>
      <c r="BE52" s="102"/>
      <c r="BF52" s="127"/>
      <c r="BG52" s="102"/>
      <c r="BH52" s="102"/>
      <c r="BI52" s="127"/>
      <c r="BJ52" s="102"/>
      <c r="BK52" s="102"/>
      <c r="BL52" s="132"/>
      <c r="BM52" s="124"/>
      <c r="BN52" s="106"/>
      <c r="BO52" s="106"/>
      <c r="BP52" s="106"/>
      <c r="BQ52" s="106"/>
      <c r="BR52" s="106"/>
      <c r="BS52" s="106"/>
      <c r="BT52" s="106"/>
      <c r="BU52" s="106"/>
      <c r="BV52" s="106"/>
      <c r="BW52" s="130"/>
      <c r="BX52" s="106"/>
      <c r="BY52" s="106"/>
      <c r="BZ52" s="106"/>
      <c r="CA52" s="106"/>
      <c r="CB52" s="106"/>
      <c r="CC52" s="106"/>
      <c r="CD52" s="106"/>
      <c r="CE52" s="106"/>
      <c r="CF52" s="106"/>
      <c r="CG52" s="106"/>
      <c r="CH52" s="106"/>
      <c r="CI52" s="106"/>
      <c r="CJ52" s="106"/>
      <c r="CK52" s="106"/>
      <c r="CL52" s="106"/>
      <c r="CM52" s="106"/>
      <c r="CN52" s="106"/>
      <c r="CO52" s="106"/>
      <c r="CP52" s="106"/>
      <c r="CQ52" s="106"/>
      <c r="CR52" s="106"/>
      <c r="CS52" s="106"/>
      <c r="CT52" s="106"/>
      <c r="CU52" s="106"/>
      <c r="CV52" s="106"/>
      <c r="CW52" s="106"/>
      <c r="CX52" s="106"/>
      <c r="CY52" s="134" t="s">
        <v>220</v>
      </c>
      <c r="CZ52" s="106"/>
      <c r="DA52" s="106"/>
      <c r="DB52" s="106"/>
      <c r="DC52" s="106"/>
    </row>
    <row r="53" spans="1:107" ht="17.399999999999999" x14ac:dyDescent="0.3">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24"/>
      <c r="AG53" s="106"/>
      <c r="AH53" s="106"/>
      <c r="AI53" s="106"/>
      <c r="AJ53" s="102"/>
      <c r="AK53" s="102"/>
      <c r="AL53" s="102"/>
      <c r="AM53" s="102"/>
      <c r="AN53" s="102"/>
      <c r="AO53" s="102"/>
      <c r="AP53" s="102"/>
      <c r="AQ53" s="102"/>
      <c r="AR53" s="102"/>
      <c r="AS53" s="102"/>
      <c r="AT53" s="127"/>
      <c r="AU53" s="102"/>
      <c r="AV53" s="102"/>
      <c r="AW53" s="127"/>
      <c r="AX53" s="102"/>
      <c r="AY53" s="102"/>
      <c r="AZ53" s="127"/>
      <c r="BA53" s="102"/>
      <c r="BB53" s="102"/>
      <c r="BC53" s="127"/>
      <c r="BD53" s="102"/>
      <c r="BE53" s="102"/>
      <c r="BF53" s="127"/>
      <c r="BG53" s="102"/>
      <c r="BH53" s="102"/>
      <c r="BI53" s="127"/>
      <c r="BJ53" s="102"/>
      <c r="BK53" s="102"/>
      <c r="BL53" s="132"/>
      <c r="BM53" s="124"/>
      <c r="BN53" s="106"/>
      <c r="BO53" s="106"/>
      <c r="BP53" s="106"/>
      <c r="BQ53" s="106"/>
      <c r="BR53" s="106"/>
      <c r="BS53" s="106"/>
      <c r="BT53" s="106"/>
      <c r="BU53" s="106"/>
      <c r="BV53" s="106"/>
      <c r="BW53" s="130"/>
      <c r="BX53" s="106"/>
      <c r="BY53" s="106"/>
      <c r="BZ53" s="106"/>
      <c r="CA53" s="106"/>
      <c r="CB53" s="106"/>
      <c r="CC53" s="106"/>
      <c r="CD53" s="106"/>
      <c r="CE53" s="106"/>
      <c r="CF53" s="106"/>
      <c r="CG53" s="106"/>
      <c r="CH53" s="106"/>
      <c r="CI53" s="106"/>
      <c r="CJ53" s="106"/>
      <c r="CK53" s="106"/>
      <c r="CL53" s="106"/>
      <c r="CM53" s="106"/>
      <c r="CN53" s="106"/>
      <c r="CO53" s="106"/>
      <c r="CP53" s="106"/>
      <c r="CQ53" s="106"/>
      <c r="CR53" s="106"/>
      <c r="CS53" s="106"/>
      <c r="CT53" s="106"/>
      <c r="CU53" s="106"/>
      <c r="CV53" s="106"/>
      <c r="CW53" s="106"/>
      <c r="CX53" s="106"/>
      <c r="CY53" s="134" t="s">
        <v>221</v>
      </c>
      <c r="CZ53" s="106"/>
      <c r="DA53" s="106"/>
      <c r="DB53" s="106"/>
      <c r="DC53" s="106"/>
    </row>
    <row r="54" spans="1:107" ht="17.399999999999999" x14ac:dyDescent="0.3">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24"/>
      <c r="AG54" s="106"/>
      <c r="AH54" s="106"/>
      <c r="AI54" s="106"/>
      <c r="AJ54" s="102"/>
      <c r="AK54" s="102"/>
      <c r="AL54" s="102"/>
      <c r="AM54" s="102"/>
      <c r="AN54" s="102"/>
      <c r="AO54" s="102"/>
      <c r="AP54" s="102"/>
      <c r="AQ54" s="102"/>
      <c r="AR54" s="102"/>
      <c r="AS54" s="102"/>
      <c r="AT54" s="127"/>
      <c r="AU54" s="102"/>
      <c r="AV54" s="102"/>
      <c r="AW54" s="127"/>
      <c r="AX54" s="102"/>
      <c r="AY54" s="102"/>
      <c r="AZ54" s="127"/>
      <c r="BA54" s="102"/>
      <c r="BB54" s="102"/>
      <c r="BC54" s="127"/>
      <c r="BD54" s="102"/>
      <c r="BE54" s="102"/>
      <c r="BF54" s="127"/>
      <c r="BG54" s="102"/>
      <c r="BH54" s="102"/>
      <c r="BI54" s="127"/>
      <c r="BJ54" s="102"/>
      <c r="BK54" s="102"/>
      <c r="BL54" s="132"/>
      <c r="BM54" s="124"/>
      <c r="BN54" s="106"/>
      <c r="BO54" s="106"/>
      <c r="BP54" s="106"/>
      <c r="BQ54" s="106"/>
      <c r="BR54" s="106"/>
      <c r="BS54" s="106"/>
      <c r="BT54" s="106"/>
      <c r="BU54" s="106"/>
      <c r="BV54" s="106"/>
      <c r="BW54" s="130"/>
      <c r="BX54" s="106"/>
      <c r="BY54" s="106"/>
      <c r="BZ54" s="106"/>
      <c r="CA54" s="106"/>
      <c r="CB54" s="106"/>
      <c r="CC54" s="106"/>
      <c r="CD54" s="106"/>
      <c r="CE54" s="106"/>
      <c r="CF54" s="106"/>
      <c r="CG54" s="106"/>
      <c r="CH54" s="106"/>
      <c r="CI54" s="106"/>
      <c r="CJ54" s="106"/>
      <c r="CK54" s="106"/>
      <c r="CL54" s="106"/>
      <c r="CM54" s="106"/>
      <c r="CN54" s="106"/>
      <c r="CO54" s="106"/>
      <c r="CP54" s="106"/>
      <c r="CQ54" s="106"/>
      <c r="CR54" s="106"/>
      <c r="CS54" s="106"/>
      <c r="CT54" s="106"/>
      <c r="CU54" s="106"/>
      <c r="CV54" s="106"/>
      <c r="CW54" s="106"/>
      <c r="CX54" s="106"/>
      <c r="CY54" s="134" t="s">
        <v>222</v>
      </c>
      <c r="CZ54" s="106"/>
      <c r="DA54" s="106"/>
      <c r="DB54" s="106"/>
      <c r="DC54" s="106"/>
    </row>
    <row r="55" spans="1:107" ht="17.399999999999999" x14ac:dyDescent="0.3">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24"/>
      <c r="AG55" s="106"/>
      <c r="AH55" s="106"/>
      <c r="AI55" s="106"/>
      <c r="AJ55" s="102"/>
      <c r="AK55" s="102"/>
      <c r="AL55" s="102"/>
      <c r="AM55" s="102"/>
      <c r="AN55" s="102"/>
      <c r="AO55" s="102"/>
      <c r="AP55" s="102"/>
      <c r="AQ55" s="102"/>
      <c r="AR55" s="102"/>
      <c r="AS55" s="102"/>
      <c r="AT55" s="127"/>
      <c r="AU55" s="102"/>
      <c r="AV55" s="102"/>
      <c r="AW55" s="127"/>
      <c r="AX55" s="102"/>
      <c r="AY55" s="102"/>
      <c r="AZ55" s="127"/>
      <c r="BA55" s="102"/>
      <c r="BB55" s="102"/>
      <c r="BC55" s="127"/>
      <c r="BD55" s="102"/>
      <c r="BE55" s="102"/>
      <c r="BF55" s="127"/>
      <c r="BG55" s="102"/>
      <c r="BH55" s="102"/>
      <c r="BI55" s="127"/>
      <c r="BJ55" s="102"/>
      <c r="BK55" s="102"/>
      <c r="BL55" s="132"/>
      <c r="BM55" s="124"/>
      <c r="BN55" s="106"/>
      <c r="BO55" s="106"/>
      <c r="BP55" s="106"/>
      <c r="BQ55" s="106"/>
      <c r="BR55" s="106"/>
      <c r="BS55" s="106"/>
      <c r="BT55" s="106"/>
      <c r="BU55" s="106"/>
      <c r="BV55" s="106"/>
      <c r="BW55" s="130"/>
      <c r="BX55" s="106"/>
      <c r="BY55" s="106"/>
      <c r="BZ55" s="106"/>
      <c r="CA55" s="106"/>
      <c r="CB55" s="106"/>
      <c r="CC55" s="106"/>
      <c r="CD55" s="106"/>
      <c r="CE55" s="106"/>
      <c r="CF55" s="106"/>
      <c r="CG55" s="106"/>
      <c r="CH55" s="106"/>
      <c r="CI55" s="106"/>
      <c r="CJ55" s="106"/>
      <c r="CK55" s="106"/>
      <c r="CL55" s="106"/>
      <c r="CM55" s="106"/>
      <c r="CN55" s="106"/>
      <c r="CO55" s="106"/>
      <c r="CP55" s="106"/>
      <c r="CQ55" s="106"/>
      <c r="CR55" s="106"/>
      <c r="CS55" s="106"/>
      <c r="CT55" s="106"/>
      <c r="CU55" s="106"/>
      <c r="CV55" s="106"/>
      <c r="CW55" s="106"/>
      <c r="CX55" s="106"/>
      <c r="CY55" s="134" t="s">
        <v>223</v>
      </c>
      <c r="CZ55" s="106"/>
      <c r="DA55" s="106"/>
      <c r="DB55" s="106"/>
      <c r="DC55" s="106"/>
    </row>
    <row r="56" spans="1:107" ht="17.399999999999999" x14ac:dyDescent="0.3">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24"/>
      <c r="AG56" s="106"/>
      <c r="AH56" s="106"/>
      <c r="AI56" s="106"/>
      <c r="AJ56" s="102"/>
      <c r="AK56" s="102"/>
      <c r="AL56" s="102"/>
      <c r="AM56" s="102"/>
      <c r="AN56" s="102"/>
      <c r="AO56" s="102"/>
      <c r="AP56" s="102"/>
      <c r="AQ56" s="102"/>
      <c r="AR56" s="102"/>
      <c r="AS56" s="102"/>
      <c r="AT56" s="127"/>
      <c r="AU56" s="102"/>
      <c r="AV56" s="102"/>
      <c r="AW56" s="127"/>
      <c r="AX56" s="102"/>
      <c r="AY56" s="102"/>
      <c r="AZ56" s="127"/>
      <c r="BA56" s="102"/>
      <c r="BB56" s="102"/>
      <c r="BC56" s="127"/>
      <c r="BD56" s="102"/>
      <c r="BE56" s="102"/>
      <c r="BF56" s="127"/>
      <c r="BG56" s="102"/>
      <c r="BH56" s="102"/>
      <c r="BI56" s="127"/>
      <c r="BJ56" s="102"/>
      <c r="BK56" s="102"/>
      <c r="BL56" s="132"/>
      <c r="BM56" s="124"/>
      <c r="BN56" s="106"/>
      <c r="BO56" s="106"/>
      <c r="BP56" s="106"/>
      <c r="BQ56" s="106"/>
      <c r="BR56" s="106"/>
      <c r="BS56" s="106"/>
      <c r="BT56" s="106"/>
      <c r="BU56" s="106"/>
      <c r="BV56" s="106"/>
      <c r="BW56" s="130"/>
      <c r="BX56" s="106"/>
      <c r="BY56" s="106"/>
      <c r="BZ56" s="106"/>
      <c r="CA56" s="106"/>
      <c r="CB56" s="106"/>
      <c r="CC56" s="106"/>
      <c r="CD56" s="106"/>
      <c r="CE56" s="106"/>
      <c r="CF56" s="106"/>
      <c r="CG56" s="106"/>
      <c r="CH56" s="106"/>
      <c r="CI56" s="106"/>
      <c r="CJ56" s="106"/>
      <c r="CK56" s="106"/>
      <c r="CL56" s="106"/>
      <c r="CM56" s="106"/>
      <c r="CN56" s="106"/>
      <c r="CO56" s="106"/>
      <c r="CP56" s="106"/>
      <c r="CQ56" s="106"/>
      <c r="CR56" s="106"/>
      <c r="CS56" s="106"/>
      <c r="CT56" s="106"/>
      <c r="CU56" s="106"/>
      <c r="CV56" s="106"/>
      <c r="CW56" s="106"/>
      <c r="CX56" s="106"/>
      <c r="CY56" s="134" t="s">
        <v>224</v>
      </c>
      <c r="CZ56" s="106"/>
      <c r="DA56" s="106"/>
      <c r="DB56" s="106"/>
      <c r="DC56" s="106"/>
    </row>
    <row r="57" spans="1:107" ht="17.399999999999999" x14ac:dyDescent="0.3">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24"/>
      <c r="AG57" s="106"/>
      <c r="AH57" s="106"/>
      <c r="AI57" s="106"/>
      <c r="AJ57" s="102"/>
      <c r="AK57" s="102"/>
      <c r="AL57" s="102"/>
      <c r="AM57" s="102"/>
      <c r="AN57" s="102"/>
      <c r="AO57" s="102"/>
      <c r="AP57" s="102"/>
      <c r="AQ57" s="102"/>
      <c r="AR57" s="102"/>
      <c r="AS57" s="102"/>
      <c r="AT57" s="127"/>
      <c r="AU57" s="102"/>
      <c r="AV57" s="102"/>
      <c r="AW57" s="127"/>
      <c r="AX57" s="102"/>
      <c r="AY57" s="102"/>
      <c r="AZ57" s="127"/>
      <c r="BA57" s="102"/>
      <c r="BB57" s="102"/>
      <c r="BC57" s="127"/>
      <c r="BD57" s="102"/>
      <c r="BE57" s="102"/>
      <c r="BF57" s="127"/>
      <c r="BG57" s="102"/>
      <c r="BH57" s="102"/>
      <c r="BI57" s="127"/>
      <c r="BJ57" s="102"/>
      <c r="BK57" s="102"/>
      <c r="BL57" s="132"/>
      <c r="BM57" s="124"/>
      <c r="BN57" s="106"/>
      <c r="BO57" s="106"/>
      <c r="BP57" s="106"/>
      <c r="BQ57" s="106"/>
      <c r="BR57" s="106"/>
      <c r="BS57" s="106"/>
      <c r="BT57" s="106"/>
      <c r="BU57" s="106"/>
      <c r="BV57" s="106"/>
      <c r="BW57" s="130"/>
      <c r="BX57" s="106"/>
      <c r="BY57" s="106"/>
      <c r="BZ57" s="106"/>
      <c r="CA57" s="106"/>
      <c r="CB57" s="106"/>
      <c r="CC57" s="106"/>
      <c r="CD57" s="106"/>
      <c r="CE57" s="106"/>
      <c r="CF57" s="106"/>
      <c r="CG57" s="106"/>
      <c r="CH57" s="106"/>
      <c r="CI57" s="106"/>
      <c r="CJ57" s="106"/>
      <c r="CK57" s="106"/>
      <c r="CL57" s="106"/>
      <c r="CM57" s="106"/>
      <c r="CN57" s="106"/>
      <c r="CO57" s="106"/>
      <c r="CP57" s="106"/>
      <c r="CQ57" s="106"/>
      <c r="CR57" s="106"/>
      <c r="CS57" s="106"/>
      <c r="CT57" s="106"/>
      <c r="CU57" s="106"/>
      <c r="CV57" s="106"/>
      <c r="CW57" s="106"/>
      <c r="CX57" s="106"/>
      <c r="CY57" s="134" t="s">
        <v>225</v>
      </c>
      <c r="CZ57" s="106"/>
      <c r="DA57" s="106"/>
      <c r="DB57" s="106"/>
      <c r="DC57" s="106"/>
    </row>
    <row r="58" spans="1:107" ht="17.399999999999999" x14ac:dyDescent="0.3">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24"/>
      <c r="AG58" s="106"/>
      <c r="AH58" s="106"/>
      <c r="AI58" s="106"/>
      <c r="AJ58" s="102"/>
      <c r="AK58" s="102"/>
      <c r="AL58" s="102"/>
      <c r="AM58" s="102"/>
      <c r="AN58" s="102"/>
      <c r="AO58" s="102"/>
      <c r="AP58" s="102"/>
      <c r="AQ58" s="102"/>
      <c r="AR58" s="102"/>
      <c r="AS58" s="102"/>
      <c r="AT58" s="127"/>
      <c r="AU58" s="102"/>
      <c r="AV58" s="102"/>
      <c r="AW58" s="127"/>
      <c r="AX58" s="102"/>
      <c r="AY58" s="102"/>
      <c r="AZ58" s="127"/>
      <c r="BA58" s="102"/>
      <c r="BB58" s="102"/>
      <c r="BC58" s="127"/>
      <c r="BD58" s="102"/>
      <c r="BE58" s="102"/>
      <c r="BF58" s="127"/>
      <c r="BG58" s="102"/>
      <c r="BH58" s="102"/>
      <c r="BI58" s="127"/>
      <c r="BJ58" s="102"/>
      <c r="BK58" s="102"/>
      <c r="BL58" s="132"/>
      <c r="BM58" s="124"/>
      <c r="BN58" s="106"/>
      <c r="BO58" s="106"/>
      <c r="BP58" s="106"/>
      <c r="BQ58" s="106"/>
      <c r="BR58" s="106"/>
      <c r="BS58" s="106"/>
      <c r="BT58" s="106"/>
      <c r="BU58" s="106"/>
      <c r="BV58" s="106"/>
      <c r="BW58" s="130"/>
      <c r="BX58" s="106"/>
      <c r="BY58" s="106"/>
      <c r="BZ58" s="106"/>
      <c r="CA58" s="106"/>
      <c r="CB58" s="106"/>
      <c r="CC58" s="106"/>
      <c r="CD58" s="106"/>
      <c r="CE58" s="106"/>
      <c r="CF58" s="106"/>
      <c r="CG58" s="106"/>
      <c r="CH58" s="106"/>
      <c r="CI58" s="106"/>
      <c r="CJ58" s="106"/>
      <c r="CK58" s="106"/>
      <c r="CL58" s="106"/>
      <c r="CM58" s="106"/>
      <c r="CN58" s="106"/>
      <c r="CO58" s="106"/>
      <c r="CP58" s="106"/>
      <c r="CQ58" s="106"/>
      <c r="CR58" s="106"/>
      <c r="CS58" s="106"/>
      <c r="CT58" s="106"/>
      <c r="CU58" s="106"/>
      <c r="CV58" s="106"/>
      <c r="CW58" s="106"/>
      <c r="CX58" s="106"/>
      <c r="CY58" s="134" t="s">
        <v>226</v>
      </c>
      <c r="CZ58" s="106"/>
      <c r="DA58" s="106"/>
      <c r="DB58" s="106"/>
      <c r="DC58" s="106"/>
    </row>
    <row r="59" spans="1:107" ht="17.399999999999999" x14ac:dyDescent="0.3">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24"/>
      <c r="AG59" s="106"/>
      <c r="AH59" s="106"/>
      <c r="AI59" s="106"/>
      <c r="AJ59" s="102"/>
      <c r="AK59" s="102"/>
      <c r="AL59" s="102"/>
      <c r="AM59" s="102"/>
      <c r="AN59" s="102"/>
      <c r="AO59" s="102"/>
      <c r="AP59" s="102"/>
      <c r="AQ59" s="102"/>
      <c r="AR59" s="102"/>
      <c r="AS59" s="102"/>
      <c r="AT59" s="127"/>
      <c r="AU59" s="102"/>
      <c r="AV59" s="102"/>
      <c r="AW59" s="127"/>
      <c r="AX59" s="102"/>
      <c r="AY59" s="102"/>
      <c r="AZ59" s="127"/>
      <c r="BA59" s="102"/>
      <c r="BB59" s="102"/>
      <c r="BC59" s="127"/>
      <c r="BD59" s="102"/>
      <c r="BE59" s="102"/>
      <c r="BF59" s="127"/>
      <c r="BG59" s="102"/>
      <c r="BH59" s="102"/>
      <c r="BI59" s="127"/>
      <c r="BJ59" s="102"/>
      <c r="BK59" s="102"/>
      <c r="BL59" s="132"/>
      <c r="BM59" s="124"/>
      <c r="BN59" s="106"/>
      <c r="BO59" s="106"/>
      <c r="BP59" s="106"/>
      <c r="BQ59" s="106"/>
      <c r="BR59" s="106"/>
      <c r="BS59" s="106"/>
      <c r="BT59" s="106"/>
      <c r="BU59" s="106"/>
      <c r="BV59" s="106"/>
      <c r="BW59" s="130"/>
      <c r="BX59" s="106"/>
      <c r="BY59" s="106"/>
      <c r="BZ59" s="106"/>
      <c r="CA59" s="106"/>
      <c r="CB59" s="106"/>
      <c r="CC59" s="106"/>
      <c r="CD59" s="106"/>
      <c r="CE59" s="106"/>
      <c r="CF59" s="106"/>
      <c r="CG59" s="106"/>
      <c r="CH59" s="106"/>
      <c r="CI59" s="106"/>
      <c r="CJ59" s="106"/>
      <c r="CK59" s="106"/>
      <c r="CL59" s="106"/>
      <c r="CM59" s="106"/>
      <c r="CN59" s="106"/>
      <c r="CO59" s="106"/>
      <c r="CP59" s="106"/>
      <c r="CQ59" s="106"/>
      <c r="CR59" s="106"/>
      <c r="CS59" s="106"/>
      <c r="CT59" s="106"/>
      <c r="CU59" s="106"/>
      <c r="CV59" s="106"/>
      <c r="CW59" s="106"/>
      <c r="CX59" s="106"/>
      <c r="CY59" s="134" t="s">
        <v>227</v>
      </c>
      <c r="CZ59" s="106"/>
      <c r="DA59" s="106"/>
      <c r="DB59" s="106"/>
      <c r="DC59" s="106"/>
    </row>
    <row r="60" spans="1:107" ht="17.399999999999999" x14ac:dyDescent="0.3">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24"/>
      <c r="AG60" s="106"/>
      <c r="AH60" s="106"/>
      <c r="AI60" s="106"/>
      <c r="AJ60" s="102"/>
      <c r="AK60" s="102"/>
      <c r="AL60" s="102"/>
      <c r="AM60" s="102"/>
      <c r="AN60" s="102"/>
      <c r="AO60" s="102"/>
      <c r="AP60" s="102"/>
      <c r="AQ60" s="102"/>
      <c r="AR60" s="102"/>
      <c r="AS60" s="102"/>
      <c r="AT60" s="127"/>
      <c r="AU60" s="102"/>
      <c r="AV60" s="102"/>
      <c r="AW60" s="127"/>
      <c r="AX60" s="102"/>
      <c r="AY60" s="102"/>
      <c r="AZ60" s="127"/>
      <c r="BA60" s="102"/>
      <c r="BB60" s="102"/>
      <c r="BC60" s="127"/>
      <c r="BD60" s="102"/>
      <c r="BE60" s="102"/>
      <c r="BF60" s="127"/>
      <c r="BG60" s="102"/>
      <c r="BH60" s="102"/>
      <c r="BI60" s="127"/>
      <c r="BJ60" s="102"/>
      <c r="BK60" s="102"/>
      <c r="BL60" s="132"/>
      <c r="BM60" s="124"/>
      <c r="BN60" s="106"/>
      <c r="BO60" s="106"/>
      <c r="BP60" s="106"/>
      <c r="BQ60" s="106"/>
      <c r="BR60" s="106"/>
      <c r="BS60" s="106"/>
      <c r="BT60" s="106"/>
      <c r="BU60" s="106"/>
      <c r="BV60" s="106"/>
      <c r="BW60" s="130"/>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34" t="s">
        <v>228</v>
      </c>
      <c r="CZ60" s="106"/>
      <c r="DA60" s="106"/>
      <c r="DB60" s="106"/>
      <c r="DC60" s="106"/>
    </row>
    <row r="61" spans="1:107" ht="17.399999999999999" x14ac:dyDescent="0.3">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24"/>
      <c r="AG61" s="106"/>
      <c r="AH61" s="106"/>
      <c r="AI61" s="106"/>
      <c r="AJ61" s="102"/>
      <c r="AK61" s="102"/>
      <c r="AL61" s="102"/>
      <c r="AM61" s="102"/>
      <c r="AN61" s="102"/>
      <c r="AO61" s="102"/>
      <c r="AP61" s="102"/>
      <c r="AQ61" s="102"/>
      <c r="AR61" s="102"/>
      <c r="AS61" s="102"/>
      <c r="AT61" s="127"/>
      <c r="AU61" s="102"/>
      <c r="AV61" s="102"/>
      <c r="AW61" s="127"/>
      <c r="AX61" s="102"/>
      <c r="AY61" s="102"/>
      <c r="AZ61" s="127"/>
      <c r="BA61" s="102"/>
      <c r="BB61" s="102"/>
      <c r="BC61" s="127"/>
      <c r="BD61" s="102"/>
      <c r="BE61" s="102"/>
      <c r="BF61" s="127"/>
      <c r="BG61" s="102"/>
      <c r="BH61" s="102"/>
      <c r="BI61" s="127"/>
      <c r="BJ61" s="102"/>
      <c r="BK61" s="102"/>
      <c r="BL61" s="132"/>
      <c r="BM61" s="124"/>
      <c r="BN61" s="106"/>
      <c r="BO61" s="106"/>
      <c r="BP61" s="106"/>
      <c r="BQ61" s="106"/>
      <c r="BR61" s="106"/>
      <c r="BS61" s="106"/>
      <c r="BT61" s="106"/>
      <c r="BU61" s="106"/>
      <c r="BV61" s="106"/>
      <c r="BW61" s="130"/>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34" t="s">
        <v>229</v>
      </c>
      <c r="CZ61" s="106"/>
      <c r="DA61" s="106"/>
      <c r="DB61" s="106"/>
      <c r="DC61" s="106"/>
    </row>
    <row r="62" spans="1:107" ht="17.399999999999999" x14ac:dyDescent="0.3">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24"/>
      <c r="AG62" s="106"/>
      <c r="AH62" s="106"/>
      <c r="AI62" s="106"/>
      <c r="AJ62" s="102"/>
      <c r="AK62" s="102"/>
      <c r="AL62" s="102"/>
      <c r="AM62" s="102"/>
      <c r="AN62" s="102"/>
      <c r="AO62" s="102"/>
      <c r="AP62" s="102"/>
      <c r="AQ62" s="102"/>
      <c r="AR62" s="102"/>
      <c r="AS62" s="102"/>
      <c r="AT62" s="127"/>
      <c r="AU62" s="102"/>
      <c r="AV62" s="102"/>
      <c r="AW62" s="127"/>
      <c r="AX62" s="102"/>
      <c r="AY62" s="102"/>
      <c r="AZ62" s="127"/>
      <c r="BA62" s="102"/>
      <c r="BB62" s="102"/>
      <c r="BC62" s="127"/>
      <c r="BD62" s="102"/>
      <c r="BE62" s="102"/>
      <c r="BF62" s="127"/>
      <c r="BG62" s="102"/>
      <c r="BH62" s="102"/>
      <c r="BI62" s="127"/>
      <c r="BJ62" s="102"/>
      <c r="BK62" s="102"/>
      <c r="BL62" s="132"/>
      <c r="BM62" s="124"/>
      <c r="BN62" s="106"/>
      <c r="BO62" s="106"/>
      <c r="BP62" s="106"/>
      <c r="BQ62" s="106"/>
      <c r="BR62" s="106"/>
      <c r="BS62" s="106"/>
      <c r="BT62" s="106"/>
      <c r="BU62" s="106"/>
      <c r="BV62" s="106"/>
      <c r="BW62" s="130"/>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34" t="s">
        <v>230</v>
      </c>
      <c r="CZ62" s="106"/>
      <c r="DA62" s="106"/>
      <c r="DB62" s="106"/>
      <c r="DC62" s="106"/>
    </row>
    <row r="63" spans="1:107" ht="17.399999999999999" x14ac:dyDescent="0.3">
      <c r="A63" s="106"/>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24"/>
      <c r="AG63" s="106"/>
      <c r="AH63" s="106"/>
      <c r="AI63" s="106"/>
      <c r="AJ63" s="102"/>
      <c r="AK63" s="102"/>
      <c r="AL63" s="102"/>
      <c r="AM63" s="102"/>
      <c r="AN63" s="102"/>
      <c r="AO63" s="102"/>
      <c r="AP63" s="102"/>
      <c r="AQ63" s="102"/>
      <c r="AR63" s="102"/>
      <c r="AS63" s="102"/>
      <c r="AT63" s="127"/>
      <c r="AU63" s="102"/>
      <c r="AV63" s="102"/>
      <c r="AW63" s="127"/>
      <c r="AX63" s="102"/>
      <c r="AY63" s="102"/>
      <c r="AZ63" s="127"/>
      <c r="BA63" s="102"/>
      <c r="BB63" s="102"/>
      <c r="BC63" s="127"/>
      <c r="BD63" s="102"/>
      <c r="BE63" s="102"/>
      <c r="BF63" s="127"/>
      <c r="BG63" s="102"/>
      <c r="BH63" s="102"/>
      <c r="BI63" s="127"/>
      <c r="BJ63" s="102"/>
      <c r="BK63" s="102"/>
      <c r="BL63" s="132"/>
      <c r="BM63" s="124"/>
      <c r="BN63" s="106"/>
      <c r="BO63" s="106"/>
      <c r="BP63" s="106"/>
      <c r="BQ63" s="106"/>
      <c r="BR63" s="106"/>
      <c r="BS63" s="106"/>
      <c r="BT63" s="106"/>
      <c r="BU63" s="106"/>
      <c r="BV63" s="106"/>
      <c r="BW63" s="130"/>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34" t="s">
        <v>231</v>
      </c>
      <c r="CZ63" s="106"/>
      <c r="DA63" s="106"/>
      <c r="DB63" s="106"/>
      <c r="DC63" s="106"/>
    </row>
    <row r="64" spans="1:107" ht="17.399999999999999" x14ac:dyDescent="0.3">
      <c r="A64" s="106"/>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24"/>
      <c r="AG64" s="106"/>
      <c r="AH64" s="106"/>
      <c r="AI64" s="106"/>
      <c r="AJ64" s="102"/>
      <c r="AK64" s="102"/>
      <c r="AL64" s="102"/>
      <c r="AM64" s="102"/>
      <c r="AN64" s="102"/>
      <c r="AO64" s="102"/>
      <c r="AP64" s="102"/>
      <c r="AQ64" s="102"/>
      <c r="AR64" s="102"/>
      <c r="AS64" s="102"/>
      <c r="AT64" s="127"/>
      <c r="AU64" s="102"/>
      <c r="AV64" s="102"/>
      <c r="AW64" s="127"/>
      <c r="AX64" s="102"/>
      <c r="AY64" s="102"/>
      <c r="AZ64" s="127"/>
      <c r="BA64" s="102"/>
      <c r="BB64" s="102"/>
      <c r="BC64" s="127"/>
      <c r="BD64" s="102"/>
      <c r="BE64" s="102"/>
      <c r="BF64" s="127"/>
      <c r="BG64" s="102"/>
      <c r="BH64" s="102"/>
      <c r="BI64" s="127"/>
      <c r="BJ64" s="102"/>
      <c r="BK64" s="102"/>
      <c r="BL64" s="132"/>
      <c r="BM64" s="124"/>
      <c r="BN64" s="106"/>
      <c r="BO64" s="106"/>
      <c r="BP64" s="106"/>
      <c r="BQ64" s="106"/>
      <c r="BR64" s="106"/>
      <c r="BS64" s="106"/>
      <c r="BT64" s="106"/>
      <c r="BU64" s="106"/>
      <c r="BV64" s="106"/>
      <c r="BW64" s="130"/>
      <c r="BX64" s="106"/>
      <c r="BY64" s="106"/>
      <c r="BZ64" s="106"/>
      <c r="CA64" s="106"/>
      <c r="CB64" s="106"/>
      <c r="CC64" s="106"/>
      <c r="CD64" s="106"/>
      <c r="CE64" s="106"/>
      <c r="CF64" s="106"/>
      <c r="CG64" s="106"/>
      <c r="CH64" s="106"/>
      <c r="CI64" s="106"/>
      <c r="CJ64" s="106"/>
      <c r="CK64" s="106"/>
      <c r="CL64" s="106"/>
      <c r="CM64" s="106"/>
      <c r="CN64" s="106"/>
      <c r="CO64" s="106"/>
      <c r="CP64" s="106"/>
      <c r="CQ64" s="106"/>
      <c r="CR64" s="106"/>
      <c r="CS64" s="106"/>
      <c r="CT64" s="106"/>
      <c r="CU64" s="106"/>
      <c r="CV64" s="106"/>
      <c r="CW64" s="106"/>
      <c r="CX64" s="106"/>
      <c r="CY64" s="134" t="s">
        <v>232</v>
      </c>
      <c r="CZ64" s="106"/>
      <c r="DA64" s="106"/>
      <c r="DB64" s="106"/>
      <c r="DC64" s="106"/>
    </row>
    <row r="65" spans="1:107" ht="17.399999999999999" x14ac:dyDescent="0.3">
      <c r="A65" s="106"/>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24"/>
      <c r="AG65" s="106"/>
      <c r="AH65" s="106"/>
      <c r="AI65" s="106"/>
      <c r="AJ65" s="102"/>
      <c r="AK65" s="102"/>
      <c r="AL65" s="102"/>
      <c r="AM65" s="102"/>
      <c r="AN65" s="102"/>
      <c r="AO65" s="102"/>
      <c r="AP65" s="102"/>
      <c r="AQ65" s="102"/>
      <c r="AR65" s="102"/>
      <c r="AS65" s="102"/>
      <c r="AT65" s="127"/>
      <c r="AU65" s="102"/>
      <c r="AV65" s="102"/>
      <c r="AW65" s="127"/>
      <c r="AX65" s="102"/>
      <c r="AY65" s="102"/>
      <c r="AZ65" s="127"/>
      <c r="BA65" s="102"/>
      <c r="BB65" s="102"/>
      <c r="BC65" s="127"/>
      <c r="BD65" s="102"/>
      <c r="BE65" s="102"/>
      <c r="BF65" s="127"/>
      <c r="BG65" s="102"/>
      <c r="BH65" s="102"/>
      <c r="BI65" s="127"/>
      <c r="BJ65" s="102"/>
      <c r="BK65" s="102"/>
      <c r="BL65" s="132"/>
      <c r="BM65" s="124"/>
      <c r="BN65" s="106"/>
      <c r="BO65" s="106"/>
      <c r="BP65" s="106"/>
      <c r="BQ65" s="106"/>
      <c r="BR65" s="106"/>
      <c r="BS65" s="106"/>
      <c r="BT65" s="106"/>
      <c r="BU65" s="106"/>
      <c r="BV65" s="106"/>
      <c r="BW65" s="130"/>
      <c r="BX65" s="106"/>
      <c r="BY65" s="106"/>
      <c r="BZ65" s="106"/>
      <c r="CA65" s="106"/>
      <c r="CB65" s="106"/>
      <c r="CC65" s="106"/>
      <c r="CD65" s="106"/>
      <c r="CE65" s="106"/>
      <c r="CF65" s="106"/>
      <c r="CG65" s="106"/>
      <c r="CH65" s="106"/>
      <c r="CI65" s="106"/>
      <c r="CJ65" s="106"/>
      <c r="CK65" s="106"/>
      <c r="CL65" s="106"/>
      <c r="CM65" s="106"/>
      <c r="CN65" s="106"/>
      <c r="CO65" s="106"/>
      <c r="CP65" s="106"/>
      <c r="CQ65" s="106"/>
      <c r="CR65" s="106"/>
      <c r="CS65" s="106"/>
      <c r="CT65" s="106"/>
      <c r="CU65" s="106"/>
      <c r="CV65" s="106"/>
      <c r="CW65" s="106"/>
      <c r="CX65" s="106"/>
      <c r="CY65" s="134" t="s">
        <v>233</v>
      </c>
      <c r="CZ65" s="106"/>
      <c r="DA65" s="106"/>
      <c r="DB65" s="106"/>
      <c r="DC65" s="106"/>
    </row>
    <row r="66" spans="1:107" ht="17.399999999999999" x14ac:dyDescent="0.3">
      <c r="A66" s="106"/>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24"/>
      <c r="AG66" s="106"/>
      <c r="AH66" s="106"/>
      <c r="AI66" s="106"/>
      <c r="AJ66" s="102"/>
      <c r="AK66" s="102"/>
      <c r="AL66" s="102"/>
      <c r="AM66" s="102"/>
      <c r="AN66" s="102"/>
      <c r="AO66" s="102"/>
      <c r="AP66" s="102"/>
      <c r="AQ66" s="102"/>
      <c r="AR66" s="102"/>
      <c r="AS66" s="102"/>
      <c r="AT66" s="127"/>
      <c r="AU66" s="102"/>
      <c r="AV66" s="102"/>
      <c r="AW66" s="127"/>
      <c r="AX66" s="102"/>
      <c r="AY66" s="102"/>
      <c r="AZ66" s="127"/>
      <c r="BA66" s="102"/>
      <c r="BB66" s="102"/>
      <c r="BC66" s="127"/>
      <c r="BD66" s="102"/>
      <c r="BE66" s="102"/>
      <c r="BF66" s="127"/>
      <c r="BG66" s="102"/>
      <c r="BH66" s="102"/>
      <c r="BI66" s="127"/>
      <c r="BJ66" s="102"/>
      <c r="BK66" s="102"/>
      <c r="BL66" s="132"/>
      <c r="BM66" s="124"/>
      <c r="BN66" s="106"/>
      <c r="BO66" s="106"/>
      <c r="BP66" s="106"/>
      <c r="BQ66" s="106"/>
      <c r="BR66" s="106"/>
      <c r="BS66" s="106"/>
      <c r="BT66" s="106"/>
      <c r="BU66" s="106"/>
      <c r="BV66" s="106"/>
      <c r="BW66" s="130"/>
      <c r="BX66" s="106"/>
      <c r="BY66" s="106"/>
      <c r="BZ66" s="106"/>
      <c r="CA66" s="106"/>
      <c r="CB66" s="106"/>
      <c r="CC66" s="106"/>
      <c r="CD66" s="106"/>
      <c r="CE66" s="106"/>
      <c r="CF66" s="106"/>
      <c r="CG66" s="106"/>
      <c r="CH66" s="106"/>
      <c r="CI66" s="106"/>
      <c r="CJ66" s="106"/>
      <c r="CK66" s="106"/>
      <c r="CL66" s="106"/>
      <c r="CM66" s="106"/>
      <c r="CN66" s="106"/>
      <c r="CO66" s="106"/>
      <c r="CP66" s="106"/>
      <c r="CQ66" s="106"/>
      <c r="CR66" s="106"/>
      <c r="CS66" s="106"/>
      <c r="CT66" s="106"/>
      <c r="CU66" s="106"/>
      <c r="CV66" s="106"/>
      <c r="CW66" s="106"/>
      <c r="CX66" s="106"/>
      <c r="CY66" s="134" t="s">
        <v>234</v>
      </c>
      <c r="CZ66" s="106"/>
      <c r="DA66" s="106"/>
      <c r="DB66" s="106"/>
      <c r="DC66" s="106"/>
    </row>
    <row r="67" spans="1:107" ht="17.399999999999999" x14ac:dyDescent="0.3">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24"/>
      <c r="AG67" s="106"/>
      <c r="AH67" s="106"/>
      <c r="AI67" s="106"/>
      <c r="AJ67" s="102"/>
      <c r="AK67" s="102"/>
      <c r="AL67" s="102"/>
      <c r="AM67" s="102"/>
      <c r="AN67" s="102"/>
      <c r="AO67" s="102"/>
      <c r="AP67" s="102"/>
      <c r="AQ67" s="102"/>
      <c r="AR67" s="102"/>
      <c r="AS67" s="102"/>
      <c r="AT67" s="127"/>
      <c r="AU67" s="102"/>
      <c r="AV67" s="102"/>
      <c r="AW67" s="127"/>
      <c r="AX67" s="102"/>
      <c r="AY67" s="102"/>
      <c r="AZ67" s="127"/>
      <c r="BA67" s="102"/>
      <c r="BB67" s="102"/>
      <c r="BC67" s="127"/>
      <c r="BD67" s="102"/>
      <c r="BE67" s="102"/>
      <c r="BF67" s="127"/>
      <c r="BG67" s="102"/>
      <c r="BH67" s="102"/>
      <c r="BI67" s="127"/>
      <c r="BJ67" s="102"/>
      <c r="BK67" s="102"/>
      <c r="BL67" s="132"/>
      <c r="BM67" s="124"/>
      <c r="BN67" s="106"/>
      <c r="BO67" s="106"/>
      <c r="BP67" s="106"/>
      <c r="BQ67" s="106"/>
      <c r="BR67" s="106"/>
      <c r="BS67" s="106"/>
      <c r="BT67" s="106"/>
      <c r="BU67" s="106"/>
      <c r="BV67" s="106"/>
      <c r="BW67" s="130"/>
      <c r="BX67" s="106"/>
      <c r="BY67" s="106"/>
      <c r="BZ67" s="106"/>
      <c r="CA67" s="106"/>
      <c r="CB67" s="106"/>
      <c r="CC67" s="106"/>
      <c r="CD67" s="106"/>
      <c r="CE67" s="106"/>
      <c r="CF67" s="106"/>
      <c r="CG67" s="106"/>
      <c r="CH67" s="106"/>
      <c r="CI67" s="106"/>
      <c r="CJ67" s="106"/>
      <c r="CK67" s="106"/>
      <c r="CL67" s="106"/>
      <c r="CM67" s="106"/>
      <c r="CN67" s="106"/>
      <c r="CO67" s="106"/>
      <c r="CP67" s="106"/>
      <c r="CQ67" s="106"/>
      <c r="CR67" s="106"/>
      <c r="CS67" s="106"/>
      <c r="CT67" s="106"/>
      <c r="CU67" s="106"/>
      <c r="CV67" s="106"/>
      <c r="CW67" s="106"/>
      <c r="CX67" s="106"/>
      <c r="CY67" s="134" t="s">
        <v>235</v>
      </c>
      <c r="CZ67" s="106"/>
      <c r="DA67" s="106"/>
      <c r="DB67" s="106"/>
      <c r="DC67" s="106"/>
    </row>
    <row r="68" spans="1:107" ht="17.399999999999999" x14ac:dyDescent="0.3">
      <c r="A68" s="106"/>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24"/>
      <c r="AG68" s="106"/>
      <c r="AH68" s="106"/>
      <c r="AI68" s="106"/>
      <c r="AJ68" s="102"/>
      <c r="AK68" s="102"/>
      <c r="AL68" s="102"/>
      <c r="AM68" s="102"/>
      <c r="AN68" s="102"/>
      <c r="AO68" s="102"/>
      <c r="AP68" s="102"/>
      <c r="AQ68" s="102"/>
      <c r="AR68" s="102"/>
      <c r="AS68" s="102"/>
      <c r="AT68" s="127"/>
      <c r="AU68" s="102"/>
      <c r="AV68" s="102"/>
      <c r="AW68" s="127"/>
      <c r="AX68" s="102"/>
      <c r="AY68" s="102"/>
      <c r="AZ68" s="127"/>
      <c r="BA68" s="102"/>
      <c r="BB68" s="102"/>
      <c r="BC68" s="127"/>
      <c r="BD68" s="102"/>
      <c r="BE68" s="102"/>
      <c r="BF68" s="127"/>
      <c r="BG68" s="102"/>
      <c r="BH68" s="102"/>
      <c r="BI68" s="127"/>
      <c r="BJ68" s="102"/>
      <c r="BK68" s="102"/>
      <c r="BL68" s="132"/>
      <c r="BM68" s="124"/>
      <c r="BN68" s="106"/>
      <c r="BO68" s="106"/>
      <c r="BP68" s="106"/>
      <c r="BQ68" s="106"/>
      <c r="BR68" s="106"/>
      <c r="BS68" s="106"/>
      <c r="BT68" s="106"/>
      <c r="BU68" s="106"/>
      <c r="BV68" s="106"/>
      <c r="BW68" s="130"/>
      <c r="BX68" s="106"/>
      <c r="BY68" s="106"/>
      <c r="BZ68" s="106"/>
      <c r="CA68" s="106"/>
      <c r="CB68" s="106"/>
      <c r="CC68" s="106"/>
      <c r="CD68" s="106"/>
      <c r="CE68" s="106"/>
      <c r="CF68" s="106"/>
      <c r="CG68" s="106"/>
      <c r="CH68" s="106"/>
      <c r="CI68" s="106"/>
      <c r="CJ68" s="106"/>
      <c r="CK68" s="106"/>
      <c r="CL68" s="106"/>
      <c r="CM68" s="106"/>
      <c r="CN68" s="106"/>
      <c r="CO68" s="106"/>
      <c r="CP68" s="106"/>
      <c r="CQ68" s="106"/>
      <c r="CR68" s="106"/>
      <c r="CS68" s="106"/>
      <c r="CT68" s="106"/>
      <c r="CU68" s="106"/>
      <c r="CV68" s="106"/>
      <c r="CW68" s="106"/>
      <c r="CX68" s="106"/>
      <c r="CY68" s="134" t="s">
        <v>236</v>
      </c>
      <c r="CZ68" s="106"/>
      <c r="DA68" s="106"/>
      <c r="DB68" s="106"/>
      <c r="DC68" s="106"/>
    </row>
    <row r="69" spans="1:107" ht="17.399999999999999" x14ac:dyDescent="0.3">
      <c r="A69" s="106"/>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24"/>
      <c r="AG69" s="106"/>
      <c r="AH69" s="106"/>
      <c r="AI69" s="106"/>
      <c r="AJ69" s="102"/>
      <c r="AK69" s="102"/>
      <c r="AL69" s="102"/>
      <c r="AM69" s="102"/>
      <c r="AN69" s="102"/>
      <c r="AO69" s="102"/>
      <c r="AP69" s="102"/>
      <c r="AQ69" s="102"/>
      <c r="AR69" s="102"/>
      <c r="AS69" s="102"/>
      <c r="AT69" s="127"/>
      <c r="AU69" s="102"/>
      <c r="AV69" s="102"/>
      <c r="AW69" s="127"/>
      <c r="AX69" s="102"/>
      <c r="AY69" s="102"/>
      <c r="AZ69" s="127"/>
      <c r="BA69" s="102"/>
      <c r="BB69" s="102"/>
      <c r="BC69" s="127"/>
      <c r="BD69" s="102"/>
      <c r="BE69" s="102"/>
      <c r="BF69" s="127"/>
      <c r="BG69" s="102"/>
      <c r="BH69" s="102"/>
      <c r="BI69" s="127"/>
      <c r="BJ69" s="102"/>
      <c r="BK69" s="102"/>
      <c r="BL69" s="132"/>
      <c r="BM69" s="124"/>
      <c r="BN69" s="106"/>
      <c r="BO69" s="106"/>
      <c r="BP69" s="106"/>
      <c r="BQ69" s="106"/>
      <c r="BR69" s="106"/>
      <c r="BS69" s="106"/>
      <c r="BT69" s="106"/>
      <c r="BU69" s="106"/>
      <c r="BV69" s="106"/>
      <c r="BW69" s="130"/>
      <c r="BX69" s="106"/>
      <c r="BY69" s="106"/>
      <c r="BZ69" s="106"/>
      <c r="CA69" s="106"/>
      <c r="CB69" s="106"/>
      <c r="CC69" s="106"/>
      <c r="CD69" s="106"/>
      <c r="CE69" s="106"/>
      <c r="CF69" s="106"/>
      <c r="CG69" s="106"/>
      <c r="CH69" s="106"/>
      <c r="CI69" s="106"/>
      <c r="CJ69" s="106"/>
      <c r="CK69" s="106"/>
      <c r="CL69" s="106"/>
      <c r="CM69" s="106"/>
      <c r="CN69" s="106"/>
      <c r="CO69" s="106"/>
      <c r="CP69" s="106"/>
      <c r="CQ69" s="106"/>
      <c r="CR69" s="106"/>
      <c r="CS69" s="106"/>
      <c r="CT69" s="106"/>
      <c r="CU69" s="106"/>
      <c r="CV69" s="106"/>
      <c r="CW69" s="106"/>
      <c r="CX69" s="106"/>
      <c r="CY69" s="134" t="s">
        <v>237</v>
      </c>
      <c r="CZ69" s="106"/>
      <c r="DA69" s="106"/>
      <c r="DB69" s="106"/>
      <c r="DC69" s="106"/>
    </row>
    <row r="70" spans="1:107" ht="17.399999999999999" x14ac:dyDescent="0.3">
      <c r="A70" s="106"/>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24"/>
      <c r="AG70" s="106"/>
      <c r="AH70" s="106"/>
      <c r="AI70" s="106"/>
      <c r="AJ70" s="102"/>
      <c r="AK70" s="102"/>
      <c r="AL70" s="102"/>
      <c r="AM70" s="102"/>
      <c r="AN70" s="102"/>
      <c r="AO70" s="102"/>
      <c r="AP70" s="102"/>
      <c r="AQ70" s="102"/>
      <c r="AR70" s="102"/>
      <c r="AS70" s="102"/>
      <c r="AT70" s="127"/>
      <c r="AU70" s="102"/>
      <c r="AV70" s="102"/>
      <c r="AW70" s="127"/>
      <c r="AX70" s="102"/>
      <c r="AY70" s="102"/>
      <c r="AZ70" s="127"/>
      <c r="BA70" s="102"/>
      <c r="BB70" s="102"/>
      <c r="BC70" s="127"/>
      <c r="BD70" s="102"/>
      <c r="BE70" s="102"/>
      <c r="BF70" s="127"/>
      <c r="BG70" s="102"/>
      <c r="BH70" s="102"/>
      <c r="BI70" s="127"/>
      <c r="BJ70" s="102"/>
      <c r="BK70" s="102"/>
      <c r="BL70" s="132"/>
      <c r="BM70" s="124"/>
      <c r="BN70" s="106"/>
      <c r="BO70" s="106"/>
      <c r="BP70" s="106"/>
      <c r="BQ70" s="106"/>
      <c r="BR70" s="106"/>
      <c r="BS70" s="106"/>
      <c r="BT70" s="106"/>
      <c r="BU70" s="106"/>
      <c r="BV70" s="106"/>
      <c r="BW70" s="130"/>
      <c r="BX70" s="106"/>
      <c r="BY70" s="106"/>
      <c r="BZ70" s="106"/>
      <c r="CA70" s="106"/>
      <c r="CB70" s="106"/>
      <c r="CC70" s="106"/>
      <c r="CD70" s="106"/>
      <c r="CE70" s="106"/>
      <c r="CF70" s="106"/>
      <c r="CG70" s="106"/>
      <c r="CH70" s="106"/>
      <c r="CI70" s="106"/>
      <c r="CJ70" s="106"/>
      <c r="CK70" s="106"/>
      <c r="CL70" s="106"/>
      <c r="CM70" s="106"/>
      <c r="CN70" s="106"/>
      <c r="CO70" s="106"/>
      <c r="CP70" s="106"/>
      <c r="CQ70" s="106"/>
      <c r="CR70" s="106"/>
      <c r="CS70" s="106"/>
      <c r="CT70" s="106"/>
      <c r="CU70" s="106"/>
      <c r="CV70" s="106"/>
      <c r="CW70" s="106"/>
      <c r="CX70" s="106"/>
      <c r="CY70" s="134" t="s">
        <v>238</v>
      </c>
      <c r="CZ70" s="106"/>
      <c r="DA70" s="106"/>
      <c r="DB70" s="106"/>
      <c r="DC70" s="106"/>
    </row>
    <row r="71" spans="1:107" ht="17.399999999999999" x14ac:dyDescent="0.3">
      <c r="A71" s="106"/>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24"/>
      <c r="AG71" s="106"/>
      <c r="AH71" s="106"/>
      <c r="AI71" s="106"/>
      <c r="AJ71" s="102"/>
      <c r="AK71" s="102"/>
      <c r="AL71" s="102"/>
      <c r="AM71" s="102"/>
      <c r="AN71" s="102"/>
      <c r="AO71" s="102"/>
      <c r="AP71" s="102"/>
      <c r="AQ71" s="102"/>
      <c r="AR71" s="102"/>
      <c r="AS71" s="102"/>
      <c r="AT71" s="127"/>
      <c r="AU71" s="102"/>
      <c r="AV71" s="102"/>
      <c r="AW71" s="127"/>
      <c r="AX71" s="102"/>
      <c r="AY71" s="102"/>
      <c r="AZ71" s="127"/>
      <c r="BA71" s="102"/>
      <c r="BB71" s="102"/>
      <c r="BC71" s="127"/>
      <c r="BD71" s="102"/>
      <c r="BE71" s="102"/>
      <c r="BF71" s="127"/>
      <c r="BG71" s="102"/>
      <c r="BH71" s="102"/>
      <c r="BI71" s="127"/>
      <c r="BJ71" s="102"/>
      <c r="BK71" s="102"/>
      <c r="BL71" s="132"/>
      <c r="BM71" s="124"/>
      <c r="BN71" s="106"/>
      <c r="BO71" s="106"/>
      <c r="BP71" s="106"/>
      <c r="BQ71" s="106"/>
      <c r="BR71" s="106"/>
      <c r="BS71" s="106"/>
      <c r="BT71" s="106"/>
      <c r="BU71" s="106"/>
      <c r="BV71" s="106"/>
      <c r="BW71" s="130"/>
      <c r="BX71" s="106"/>
      <c r="BY71" s="106"/>
      <c r="BZ71" s="106"/>
      <c r="CA71" s="106"/>
      <c r="CB71" s="106"/>
      <c r="CC71" s="106"/>
      <c r="CD71" s="106"/>
      <c r="CE71" s="106"/>
      <c r="CF71" s="106"/>
      <c r="CG71" s="106"/>
      <c r="CH71" s="106"/>
      <c r="CI71" s="106"/>
      <c r="CJ71" s="106"/>
      <c r="CK71" s="106"/>
      <c r="CL71" s="106"/>
      <c r="CM71" s="106"/>
      <c r="CN71" s="106"/>
      <c r="CO71" s="106"/>
      <c r="CP71" s="106"/>
      <c r="CQ71" s="106"/>
      <c r="CR71" s="106"/>
      <c r="CS71" s="106"/>
      <c r="CT71" s="106"/>
      <c r="CU71" s="106"/>
      <c r="CV71" s="106"/>
      <c r="CW71" s="106"/>
      <c r="CX71" s="106"/>
      <c r="CY71" s="134" t="s">
        <v>239</v>
      </c>
      <c r="CZ71" s="106"/>
      <c r="DA71" s="106"/>
      <c r="DB71" s="106"/>
      <c r="DC71" s="106"/>
    </row>
    <row r="72" spans="1:107" ht="17.399999999999999" x14ac:dyDescent="0.3">
      <c r="A72" s="106"/>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24"/>
      <c r="AG72" s="106"/>
      <c r="AH72" s="106"/>
      <c r="AI72" s="106"/>
      <c r="AJ72" s="102"/>
      <c r="AK72" s="102"/>
      <c r="AL72" s="102"/>
      <c r="AM72" s="102"/>
      <c r="AN72" s="102"/>
      <c r="AO72" s="102"/>
      <c r="AP72" s="102"/>
      <c r="AQ72" s="102"/>
      <c r="AR72" s="102"/>
      <c r="AS72" s="102"/>
      <c r="AT72" s="127"/>
      <c r="AU72" s="102"/>
      <c r="AV72" s="102"/>
      <c r="AW72" s="127"/>
      <c r="AX72" s="102"/>
      <c r="AY72" s="102"/>
      <c r="AZ72" s="127"/>
      <c r="BA72" s="102"/>
      <c r="BB72" s="102"/>
      <c r="BC72" s="127"/>
      <c r="BD72" s="102"/>
      <c r="BE72" s="102"/>
      <c r="BF72" s="127"/>
      <c r="BG72" s="102"/>
      <c r="BH72" s="102"/>
      <c r="BI72" s="127"/>
      <c r="BJ72" s="102"/>
      <c r="BK72" s="102"/>
      <c r="BL72" s="132"/>
      <c r="BM72" s="124"/>
      <c r="BN72" s="106"/>
      <c r="BO72" s="106"/>
      <c r="BP72" s="106"/>
      <c r="BQ72" s="106"/>
      <c r="BR72" s="106"/>
      <c r="BS72" s="106"/>
      <c r="BT72" s="106"/>
      <c r="BU72" s="106"/>
      <c r="BV72" s="106"/>
      <c r="BW72" s="130"/>
      <c r="BX72" s="106"/>
      <c r="BY72" s="106"/>
      <c r="BZ72" s="106"/>
      <c r="CA72" s="106"/>
      <c r="CB72" s="106"/>
      <c r="CC72" s="106"/>
      <c r="CD72" s="106"/>
      <c r="CE72" s="106"/>
      <c r="CF72" s="106"/>
      <c r="CG72" s="106"/>
      <c r="CH72" s="106"/>
      <c r="CI72" s="106"/>
      <c r="CJ72" s="106"/>
      <c r="CK72" s="106"/>
      <c r="CL72" s="106"/>
      <c r="CM72" s="106"/>
      <c r="CN72" s="106"/>
      <c r="CO72" s="106"/>
      <c r="CP72" s="106"/>
      <c r="CQ72" s="106"/>
      <c r="CR72" s="106"/>
      <c r="CS72" s="106"/>
      <c r="CT72" s="106"/>
      <c r="CU72" s="106"/>
      <c r="CV72" s="106"/>
      <c r="CW72" s="106"/>
      <c r="CX72" s="106"/>
      <c r="CY72" s="134" t="s">
        <v>240</v>
      </c>
      <c r="CZ72" s="106"/>
      <c r="DA72" s="106"/>
      <c r="DB72" s="106"/>
      <c r="DC72" s="106"/>
    </row>
    <row r="73" spans="1:107" ht="17.399999999999999" x14ac:dyDescent="0.3">
      <c r="A73" s="106"/>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24"/>
      <c r="AG73" s="106"/>
      <c r="AH73" s="106"/>
      <c r="AI73" s="106"/>
      <c r="AJ73" s="102"/>
      <c r="AK73" s="102"/>
      <c r="AL73" s="102"/>
      <c r="AM73" s="102"/>
      <c r="AN73" s="102"/>
      <c r="AO73" s="102"/>
      <c r="AP73" s="102"/>
      <c r="AQ73" s="102"/>
      <c r="AR73" s="102"/>
      <c r="AS73" s="102"/>
      <c r="AT73" s="127"/>
      <c r="AU73" s="102"/>
      <c r="AV73" s="102"/>
      <c r="AW73" s="127"/>
      <c r="AX73" s="102"/>
      <c r="AY73" s="102"/>
      <c r="AZ73" s="127"/>
      <c r="BA73" s="102"/>
      <c r="BB73" s="102"/>
      <c r="BC73" s="127"/>
      <c r="BD73" s="102"/>
      <c r="BE73" s="102"/>
      <c r="BF73" s="127"/>
      <c r="BG73" s="102"/>
      <c r="BH73" s="102"/>
      <c r="BI73" s="127"/>
      <c r="BJ73" s="102"/>
      <c r="BK73" s="102"/>
      <c r="BL73" s="132"/>
      <c r="BM73" s="124"/>
      <c r="BN73" s="106"/>
      <c r="BO73" s="106"/>
      <c r="BP73" s="106"/>
      <c r="BQ73" s="106"/>
      <c r="BR73" s="106"/>
      <c r="BS73" s="106"/>
      <c r="BT73" s="106"/>
      <c r="BU73" s="106"/>
      <c r="BV73" s="106"/>
      <c r="BW73" s="130"/>
      <c r="BX73" s="106"/>
      <c r="BY73" s="106"/>
      <c r="BZ73" s="106"/>
      <c r="CA73" s="106"/>
      <c r="CB73" s="106"/>
      <c r="CC73" s="106"/>
      <c r="CD73" s="106"/>
      <c r="CE73" s="106"/>
      <c r="CF73" s="106"/>
      <c r="CG73" s="106"/>
      <c r="CH73" s="106"/>
      <c r="CI73" s="106"/>
      <c r="CJ73" s="106"/>
      <c r="CK73" s="106"/>
      <c r="CL73" s="106"/>
      <c r="CM73" s="106"/>
      <c r="CN73" s="106"/>
      <c r="CO73" s="106"/>
      <c r="CP73" s="106"/>
      <c r="CQ73" s="106"/>
      <c r="CR73" s="106"/>
      <c r="CS73" s="106"/>
      <c r="CT73" s="106"/>
      <c r="CU73" s="106"/>
      <c r="CV73" s="106"/>
      <c r="CW73" s="106"/>
      <c r="CX73" s="106"/>
      <c r="CY73" s="134" t="s">
        <v>241</v>
      </c>
      <c r="CZ73" s="106"/>
      <c r="DA73" s="106"/>
      <c r="DB73" s="106"/>
      <c r="DC73" s="106"/>
    </row>
    <row r="74" spans="1:107" ht="17.399999999999999" x14ac:dyDescent="0.3">
      <c r="A74" s="106"/>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24"/>
      <c r="AG74" s="106"/>
      <c r="AH74" s="106"/>
      <c r="AI74" s="106"/>
      <c r="AJ74" s="102"/>
      <c r="AK74" s="102"/>
      <c r="AL74" s="102"/>
      <c r="AM74" s="102"/>
      <c r="AN74" s="102"/>
      <c r="AO74" s="102"/>
      <c r="AP74" s="102"/>
      <c r="AQ74" s="102"/>
      <c r="AR74" s="102"/>
      <c r="AS74" s="102"/>
      <c r="AT74" s="127"/>
      <c r="AU74" s="102"/>
      <c r="AV74" s="102"/>
      <c r="AW74" s="127"/>
      <c r="AX74" s="102"/>
      <c r="AY74" s="102"/>
      <c r="AZ74" s="127"/>
      <c r="BA74" s="102"/>
      <c r="BB74" s="102"/>
      <c r="BC74" s="127"/>
      <c r="BD74" s="102"/>
      <c r="BE74" s="102"/>
      <c r="BF74" s="127"/>
      <c r="BG74" s="102"/>
      <c r="BH74" s="102"/>
      <c r="BI74" s="127"/>
      <c r="BJ74" s="102"/>
      <c r="BK74" s="102"/>
      <c r="BL74" s="132"/>
      <c r="BM74" s="124"/>
      <c r="BN74" s="106"/>
      <c r="BO74" s="106"/>
      <c r="BP74" s="106"/>
      <c r="BQ74" s="106"/>
      <c r="BR74" s="106"/>
      <c r="BS74" s="106"/>
      <c r="BT74" s="106"/>
      <c r="BU74" s="106"/>
      <c r="BV74" s="106"/>
      <c r="BW74" s="130"/>
      <c r="BX74" s="106"/>
      <c r="BY74" s="106"/>
      <c r="BZ74" s="106"/>
      <c r="CA74" s="106"/>
      <c r="CB74" s="106"/>
      <c r="CC74" s="106"/>
      <c r="CD74" s="106"/>
      <c r="CE74" s="106"/>
      <c r="CF74" s="106"/>
      <c r="CG74" s="106"/>
      <c r="CH74" s="106"/>
      <c r="CI74" s="106"/>
      <c r="CJ74" s="106"/>
      <c r="CK74" s="106"/>
      <c r="CL74" s="106"/>
      <c r="CM74" s="106"/>
      <c r="CN74" s="106"/>
      <c r="CO74" s="106"/>
      <c r="CP74" s="106"/>
      <c r="CQ74" s="106"/>
      <c r="CR74" s="106"/>
      <c r="CS74" s="106"/>
      <c r="CT74" s="106"/>
      <c r="CU74" s="106"/>
      <c r="CV74" s="106"/>
      <c r="CW74" s="106"/>
      <c r="CX74" s="106"/>
      <c r="CY74" s="134" t="s">
        <v>242</v>
      </c>
      <c r="CZ74" s="106"/>
      <c r="DA74" s="106"/>
      <c r="DB74" s="106"/>
      <c r="DC74" s="106"/>
    </row>
    <row r="75" spans="1:107" ht="17.399999999999999" x14ac:dyDescent="0.3">
      <c r="A75" s="106"/>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24"/>
      <c r="AG75" s="106"/>
      <c r="AH75" s="106"/>
      <c r="AI75" s="106"/>
      <c r="AJ75" s="102"/>
      <c r="AK75" s="102"/>
      <c r="AL75" s="102"/>
      <c r="AM75" s="102"/>
      <c r="AN75" s="102"/>
      <c r="AO75" s="102"/>
      <c r="AP75" s="102"/>
      <c r="AQ75" s="102"/>
      <c r="AR75" s="102"/>
      <c r="AS75" s="102"/>
      <c r="AT75" s="127"/>
      <c r="AU75" s="102"/>
      <c r="AV75" s="102"/>
      <c r="AW75" s="127"/>
      <c r="AX75" s="102"/>
      <c r="AY75" s="102"/>
      <c r="AZ75" s="127"/>
      <c r="BA75" s="102"/>
      <c r="BB75" s="102"/>
      <c r="BC75" s="127"/>
      <c r="BD75" s="102"/>
      <c r="BE75" s="102"/>
      <c r="BF75" s="127"/>
      <c r="BG75" s="102"/>
      <c r="BH75" s="102"/>
      <c r="BI75" s="127"/>
      <c r="BJ75" s="102"/>
      <c r="BK75" s="102"/>
      <c r="BL75" s="132"/>
      <c r="BM75" s="124"/>
      <c r="BN75" s="106"/>
      <c r="BO75" s="106"/>
      <c r="BP75" s="106"/>
      <c r="BQ75" s="106"/>
      <c r="BR75" s="106"/>
      <c r="BS75" s="106"/>
      <c r="BT75" s="106"/>
      <c r="BU75" s="106"/>
      <c r="BV75" s="106"/>
      <c r="BW75" s="130"/>
      <c r="BX75" s="106"/>
      <c r="BY75" s="106"/>
      <c r="BZ75" s="106"/>
      <c r="CA75" s="106"/>
      <c r="CB75" s="106"/>
      <c r="CC75" s="106"/>
      <c r="CD75" s="106"/>
      <c r="CE75" s="106"/>
      <c r="CF75" s="106"/>
      <c r="CG75" s="106"/>
      <c r="CH75" s="106"/>
      <c r="CI75" s="106"/>
      <c r="CJ75" s="106"/>
      <c r="CK75" s="106"/>
      <c r="CL75" s="106"/>
      <c r="CM75" s="106"/>
      <c r="CN75" s="106"/>
      <c r="CO75" s="106"/>
      <c r="CP75" s="106"/>
      <c r="CQ75" s="106"/>
      <c r="CR75" s="106"/>
      <c r="CS75" s="106"/>
      <c r="CT75" s="106"/>
      <c r="CU75" s="106"/>
      <c r="CV75" s="106"/>
      <c r="CW75" s="106"/>
      <c r="CX75" s="106"/>
      <c r="CY75" s="134" t="s">
        <v>243</v>
      </c>
      <c r="CZ75" s="106"/>
      <c r="DA75" s="106"/>
      <c r="DB75" s="106"/>
      <c r="DC75" s="106"/>
    </row>
    <row r="76" spans="1:107" ht="17.399999999999999" x14ac:dyDescent="0.3">
      <c r="A76" s="106"/>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24"/>
      <c r="AG76" s="106"/>
      <c r="AH76" s="106"/>
      <c r="AI76" s="106"/>
      <c r="AJ76" s="102"/>
      <c r="AK76" s="102"/>
      <c r="AL76" s="102"/>
      <c r="AM76" s="102"/>
      <c r="AN76" s="102"/>
      <c r="AO76" s="102"/>
      <c r="AP76" s="102"/>
      <c r="AQ76" s="102"/>
      <c r="AR76" s="102"/>
      <c r="AS76" s="102"/>
      <c r="AT76" s="127"/>
      <c r="AU76" s="102"/>
      <c r="AV76" s="102"/>
      <c r="AW76" s="127"/>
      <c r="AX76" s="102"/>
      <c r="AY76" s="102"/>
      <c r="AZ76" s="127"/>
      <c r="BA76" s="102"/>
      <c r="BB76" s="102"/>
      <c r="BC76" s="127"/>
      <c r="BD76" s="102"/>
      <c r="BE76" s="102"/>
      <c r="BF76" s="127"/>
      <c r="BG76" s="102"/>
      <c r="BH76" s="102"/>
      <c r="BI76" s="127"/>
      <c r="BJ76" s="102"/>
      <c r="BK76" s="102"/>
      <c r="BL76" s="132"/>
      <c r="BM76" s="124"/>
      <c r="BN76" s="106"/>
      <c r="BO76" s="106"/>
      <c r="BP76" s="106"/>
      <c r="BQ76" s="106"/>
      <c r="BR76" s="106"/>
      <c r="BS76" s="106"/>
      <c r="BT76" s="106"/>
      <c r="BU76" s="106"/>
      <c r="BV76" s="106"/>
      <c r="BW76" s="130"/>
      <c r="BX76" s="106"/>
      <c r="BY76" s="106"/>
      <c r="BZ76" s="106"/>
      <c r="CA76" s="106"/>
      <c r="CB76" s="106"/>
      <c r="CC76" s="106"/>
      <c r="CD76" s="106"/>
      <c r="CE76" s="106"/>
      <c r="CF76" s="106"/>
      <c r="CG76" s="106"/>
      <c r="CH76" s="106"/>
      <c r="CI76" s="106"/>
      <c r="CJ76" s="106"/>
      <c r="CK76" s="106"/>
      <c r="CL76" s="106"/>
      <c r="CM76" s="106"/>
      <c r="CN76" s="106"/>
      <c r="CO76" s="106"/>
      <c r="CP76" s="106"/>
      <c r="CQ76" s="106"/>
      <c r="CR76" s="106"/>
      <c r="CS76" s="106"/>
      <c r="CT76" s="106"/>
      <c r="CU76" s="106"/>
      <c r="CV76" s="106"/>
      <c r="CW76" s="106"/>
      <c r="CX76" s="106"/>
      <c r="CY76" s="134" t="s">
        <v>244</v>
      </c>
      <c r="CZ76" s="106"/>
      <c r="DA76" s="106"/>
      <c r="DB76" s="106"/>
      <c r="DC76" s="106"/>
    </row>
    <row r="77" spans="1:107" ht="17.399999999999999" x14ac:dyDescent="0.3">
      <c r="A77" s="106"/>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24"/>
      <c r="AG77" s="106"/>
      <c r="AH77" s="106"/>
      <c r="AI77" s="106"/>
      <c r="AJ77" s="102"/>
      <c r="AK77" s="102"/>
      <c r="AL77" s="102"/>
      <c r="AM77" s="102"/>
      <c r="AN77" s="102"/>
      <c r="AO77" s="102"/>
      <c r="AP77" s="102"/>
      <c r="AQ77" s="102"/>
      <c r="AR77" s="102"/>
      <c r="AS77" s="102"/>
      <c r="AT77" s="127"/>
      <c r="AU77" s="102"/>
      <c r="AV77" s="102"/>
      <c r="AW77" s="127"/>
      <c r="AX77" s="102"/>
      <c r="AY77" s="102"/>
      <c r="AZ77" s="127"/>
      <c r="BA77" s="102"/>
      <c r="BB77" s="102"/>
      <c r="BC77" s="127"/>
      <c r="BD77" s="102"/>
      <c r="BE77" s="102"/>
      <c r="BF77" s="127"/>
      <c r="BG77" s="102"/>
      <c r="BH77" s="102"/>
      <c r="BI77" s="127"/>
      <c r="BJ77" s="102"/>
      <c r="BK77" s="102"/>
      <c r="BL77" s="132"/>
      <c r="BM77" s="124"/>
      <c r="BN77" s="106"/>
      <c r="BO77" s="106"/>
      <c r="BP77" s="106"/>
      <c r="BQ77" s="106"/>
      <c r="BR77" s="106"/>
      <c r="BS77" s="106"/>
      <c r="BT77" s="106"/>
      <c r="BU77" s="106"/>
      <c r="BV77" s="106"/>
      <c r="BW77" s="130"/>
      <c r="BX77" s="106"/>
      <c r="BY77" s="106"/>
      <c r="BZ77" s="106"/>
      <c r="CA77" s="106"/>
      <c r="CB77" s="106"/>
      <c r="CC77" s="106"/>
      <c r="CD77" s="106"/>
      <c r="CE77" s="106"/>
      <c r="CF77" s="106"/>
      <c r="CG77" s="106"/>
      <c r="CH77" s="106"/>
      <c r="CI77" s="106"/>
      <c r="CJ77" s="106"/>
      <c r="CK77" s="106"/>
      <c r="CL77" s="106"/>
      <c r="CM77" s="106"/>
      <c r="CN77" s="106"/>
      <c r="CO77" s="106"/>
      <c r="CP77" s="106"/>
      <c r="CQ77" s="106"/>
      <c r="CR77" s="106"/>
      <c r="CS77" s="106"/>
      <c r="CT77" s="106"/>
      <c r="CU77" s="106"/>
      <c r="CV77" s="106"/>
      <c r="CW77" s="106"/>
      <c r="CX77" s="106"/>
      <c r="CY77" s="134" t="s">
        <v>245</v>
      </c>
      <c r="CZ77" s="106"/>
      <c r="DA77" s="106"/>
      <c r="DB77" s="106"/>
      <c r="DC77" s="106"/>
    </row>
    <row r="78" spans="1:107" ht="17.399999999999999" x14ac:dyDescent="0.3">
      <c r="A78" s="106"/>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24"/>
      <c r="AG78" s="106"/>
      <c r="AH78" s="106"/>
      <c r="AI78" s="106"/>
      <c r="AJ78" s="102"/>
      <c r="AK78" s="102"/>
      <c r="AL78" s="102"/>
      <c r="AM78" s="102"/>
      <c r="AN78" s="102"/>
      <c r="AO78" s="102"/>
      <c r="AP78" s="102"/>
      <c r="AQ78" s="102"/>
      <c r="AR78" s="102"/>
      <c r="AS78" s="102"/>
      <c r="AT78" s="127"/>
      <c r="AU78" s="102"/>
      <c r="AV78" s="102"/>
      <c r="AW78" s="127"/>
      <c r="AX78" s="102"/>
      <c r="AY78" s="102"/>
      <c r="AZ78" s="127"/>
      <c r="BA78" s="102"/>
      <c r="BB78" s="102"/>
      <c r="BC78" s="127"/>
      <c r="BD78" s="102"/>
      <c r="BE78" s="102"/>
      <c r="BF78" s="127"/>
      <c r="BG78" s="102"/>
      <c r="BH78" s="102"/>
      <c r="BI78" s="127"/>
      <c r="BJ78" s="102"/>
      <c r="BK78" s="102"/>
      <c r="BL78" s="132"/>
      <c r="BM78" s="124"/>
      <c r="BN78" s="106"/>
      <c r="BO78" s="106"/>
      <c r="BP78" s="106"/>
      <c r="BQ78" s="106"/>
      <c r="BR78" s="106"/>
      <c r="BS78" s="106"/>
      <c r="BT78" s="106"/>
      <c r="BU78" s="106"/>
      <c r="BV78" s="106"/>
      <c r="BW78" s="130"/>
      <c r="BX78" s="106"/>
      <c r="BY78" s="106"/>
      <c r="BZ78" s="106"/>
      <c r="CA78" s="106"/>
      <c r="CB78" s="106"/>
      <c r="CC78" s="106"/>
      <c r="CD78" s="106"/>
      <c r="CE78" s="106"/>
      <c r="CF78" s="106"/>
      <c r="CG78" s="106"/>
      <c r="CH78" s="106"/>
      <c r="CI78" s="106"/>
      <c r="CJ78" s="106"/>
      <c r="CK78" s="106"/>
      <c r="CL78" s="106"/>
      <c r="CM78" s="106"/>
      <c r="CN78" s="106"/>
      <c r="CO78" s="106"/>
      <c r="CP78" s="106"/>
      <c r="CQ78" s="106"/>
      <c r="CR78" s="106"/>
      <c r="CS78" s="106"/>
      <c r="CT78" s="106"/>
      <c r="CU78" s="106"/>
      <c r="CV78" s="106"/>
      <c r="CW78" s="106"/>
      <c r="CX78" s="106"/>
      <c r="CY78" s="134" t="s">
        <v>246</v>
      </c>
      <c r="CZ78" s="106"/>
      <c r="DA78" s="106"/>
      <c r="DB78" s="106"/>
      <c r="DC78" s="106"/>
    </row>
    <row r="79" spans="1:107" ht="17.399999999999999" x14ac:dyDescent="0.3">
      <c r="A79" s="106"/>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24"/>
      <c r="AG79" s="106"/>
      <c r="AH79" s="106"/>
      <c r="AI79" s="106"/>
      <c r="AJ79" s="102"/>
      <c r="AK79" s="102"/>
      <c r="AL79" s="102"/>
      <c r="AM79" s="102"/>
      <c r="AN79" s="102"/>
      <c r="AO79" s="102"/>
      <c r="AP79" s="102"/>
      <c r="AQ79" s="102"/>
      <c r="AR79" s="102"/>
      <c r="AS79" s="102"/>
      <c r="AT79" s="127"/>
      <c r="AU79" s="102"/>
      <c r="AV79" s="102"/>
      <c r="AW79" s="127"/>
      <c r="AX79" s="102"/>
      <c r="AY79" s="102"/>
      <c r="AZ79" s="127"/>
      <c r="BA79" s="102"/>
      <c r="BB79" s="102"/>
      <c r="BC79" s="127"/>
      <c r="BD79" s="102"/>
      <c r="BE79" s="102"/>
      <c r="BF79" s="127"/>
      <c r="BG79" s="102"/>
      <c r="BH79" s="102"/>
      <c r="BI79" s="127"/>
      <c r="BJ79" s="102"/>
      <c r="BK79" s="102"/>
      <c r="BL79" s="132"/>
      <c r="BM79" s="124"/>
      <c r="BN79" s="106"/>
      <c r="BO79" s="106"/>
      <c r="BP79" s="106"/>
      <c r="BQ79" s="106"/>
      <c r="BR79" s="106"/>
      <c r="BS79" s="106"/>
      <c r="BT79" s="106"/>
      <c r="BU79" s="106"/>
      <c r="BV79" s="106"/>
      <c r="BW79" s="130"/>
      <c r="BX79" s="106"/>
      <c r="BY79" s="106"/>
      <c r="BZ79" s="106"/>
      <c r="CA79" s="106"/>
      <c r="CB79" s="106"/>
      <c r="CC79" s="106"/>
      <c r="CD79" s="106"/>
      <c r="CE79" s="106"/>
      <c r="CF79" s="106"/>
      <c r="CG79" s="106"/>
      <c r="CH79" s="106"/>
      <c r="CI79" s="106"/>
      <c r="CJ79" s="106"/>
      <c r="CK79" s="106"/>
      <c r="CL79" s="106"/>
      <c r="CM79" s="106"/>
      <c r="CN79" s="106"/>
      <c r="CO79" s="106"/>
      <c r="CP79" s="106"/>
      <c r="CQ79" s="106"/>
      <c r="CR79" s="106"/>
      <c r="CS79" s="106"/>
      <c r="CT79" s="106"/>
      <c r="CU79" s="106"/>
      <c r="CV79" s="106"/>
      <c r="CW79" s="106"/>
      <c r="CX79" s="106"/>
      <c r="CY79" s="134" t="s">
        <v>247</v>
      </c>
      <c r="CZ79" s="106"/>
      <c r="DA79" s="106"/>
      <c r="DB79" s="106"/>
      <c r="DC79" s="106"/>
    </row>
    <row r="80" spans="1:107" ht="17.399999999999999" x14ac:dyDescent="0.3">
      <c r="A80" s="106"/>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24"/>
      <c r="AG80" s="106"/>
      <c r="AH80" s="106"/>
      <c r="AI80" s="106"/>
      <c r="AJ80" s="102"/>
      <c r="AK80" s="102"/>
      <c r="AL80" s="102"/>
      <c r="AM80" s="102"/>
      <c r="AN80" s="102"/>
      <c r="AO80" s="102"/>
      <c r="AP80" s="102"/>
      <c r="AQ80" s="102"/>
      <c r="AR80" s="102"/>
      <c r="AS80" s="102"/>
      <c r="AT80" s="127"/>
      <c r="AU80" s="102"/>
      <c r="AV80" s="102"/>
      <c r="AW80" s="127"/>
      <c r="AX80" s="102"/>
      <c r="AY80" s="102"/>
      <c r="AZ80" s="127"/>
      <c r="BA80" s="102"/>
      <c r="BB80" s="102"/>
      <c r="BC80" s="127"/>
      <c r="BD80" s="102"/>
      <c r="BE80" s="102"/>
      <c r="BF80" s="127"/>
      <c r="BG80" s="102"/>
      <c r="BH80" s="102"/>
      <c r="BI80" s="127"/>
      <c r="BJ80" s="102"/>
      <c r="BK80" s="102"/>
      <c r="BL80" s="132"/>
      <c r="BM80" s="124"/>
      <c r="BN80" s="106"/>
      <c r="BO80" s="106"/>
      <c r="BP80" s="106"/>
      <c r="BQ80" s="106"/>
      <c r="BR80" s="106"/>
      <c r="BS80" s="106"/>
      <c r="BT80" s="106"/>
      <c r="BU80" s="106"/>
      <c r="BV80" s="106"/>
      <c r="BW80" s="130"/>
      <c r="BX80" s="106"/>
      <c r="BY80" s="106"/>
      <c r="BZ80" s="106"/>
      <c r="CA80" s="106"/>
      <c r="CB80" s="106"/>
      <c r="CC80" s="106"/>
      <c r="CD80" s="106"/>
      <c r="CE80" s="106"/>
      <c r="CF80" s="106"/>
      <c r="CG80" s="106"/>
      <c r="CH80" s="106"/>
      <c r="CI80" s="106"/>
      <c r="CJ80" s="106"/>
      <c r="CK80" s="106"/>
      <c r="CL80" s="106"/>
      <c r="CM80" s="106"/>
      <c r="CN80" s="106"/>
      <c r="CO80" s="106"/>
      <c r="CP80" s="106"/>
      <c r="CQ80" s="106"/>
      <c r="CR80" s="106"/>
      <c r="CS80" s="106"/>
      <c r="CT80" s="106"/>
      <c r="CU80" s="106"/>
      <c r="CV80" s="106"/>
      <c r="CW80" s="106"/>
      <c r="CX80" s="106"/>
      <c r="CY80" s="134" t="s">
        <v>248</v>
      </c>
      <c r="CZ80" s="106"/>
      <c r="DA80" s="106"/>
      <c r="DB80" s="106"/>
      <c r="DC80" s="106"/>
    </row>
    <row r="81" spans="1:107" ht="17.399999999999999" x14ac:dyDescent="0.3">
      <c r="A81" s="106"/>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24"/>
      <c r="AG81" s="106"/>
      <c r="AH81" s="106"/>
      <c r="AI81" s="106"/>
      <c r="AJ81" s="102"/>
      <c r="AK81" s="102"/>
      <c r="AL81" s="102"/>
      <c r="AM81" s="102"/>
      <c r="AN81" s="102"/>
      <c r="AO81" s="102"/>
      <c r="AP81" s="102"/>
      <c r="AQ81" s="102"/>
      <c r="AR81" s="102"/>
      <c r="AS81" s="102"/>
      <c r="AT81" s="127"/>
      <c r="AU81" s="102"/>
      <c r="AV81" s="102"/>
      <c r="AW81" s="127"/>
      <c r="AX81" s="102"/>
      <c r="AY81" s="102"/>
      <c r="AZ81" s="127"/>
      <c r="BA81" s="102"/>
      <c r="BB81" s="102"/>
      <c r="BC81" s="127"/>
      <c r="BD81" s="102"/>
      <c r="BE81" s="102"/>
      <c r="BF81" s="127"/>
      <c r="BG81" s="102"/>
      <c r="BH81" s="102"/>
      <c r="BI81" s="127"/>
      <c r="BJ81" s="102"/>
      <c r="BK81" s="102"/>
      <c r="BL81" s="132"/>
      <c r="BM81" s="124"/>
      <c r="BN81" s="106"/>
      <c r="BO81" s="106"/>
      <c r="BP81" s="106"/>
      <c r="BQ81" s="106"/>
      <c r="BR81" s="106"/>
      <c r="BS81" s="106"/>
      <c r="BT81" s="106"/>
      <c r="BU81" s="106"/>
      <c r="BV81" s="106"/>
      <c r="BW81" s="130"/>
      <c r="BX81" s="106"/>
      <c r="BY81" s="106"/>
      <c r="BZ81" s="106"/>
      <c r="CA81" s="106"/>
      <c r="CB81" s="106"/>
      <c r="CC81" s="106"/>
      <c r="CD81" s="106"/>
      <c r="CE81" s="106"/>
      <c r="CF81" s="106"/>
      <c r="CG81" s="106"/>
      <c r="CH81" s="106"/>
      <c r="CI81" s="106"/>
      <c r="CJ81" s="106"/>
      <c r="CK81" s="106"/>
      <c r="CL81" s="106"/>
      <c r="CM81" s="106"/>
      <c r="CN81" s="106"/>
      <c r="CO81" s="106"/>
      <c r="CP81" s="106"/>
      <c r="CQ81" s="106"/>
      <c r="CR81" s="106"/>
      <c r="CS81" s="106"/>
      <c r="CT81" s="106"/>
      <c r="CU81" s="106"/>
      <c r="CV81" s="106"/>
      <c r="CW81" s="106"/>
      <c r="CX81" s="106"/>
      <c r="CY81" s="134" t="s">
        <v>249</v>
      </c>
      <c r="CZ81" s="106"/>
      <c r="DA81" s="106"/>
      <c r="DB81" s="106"/>
      <c r="DC81" s="106"/>
    </row>
    <row r="82" spans="1:107" ht="17.399999999999999" x14ac:dyDescent="0.3">
      <c r="A82" s="106"/>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24"/>
      <c r="AG82" s="106"/>
      <c r="AH82" s="106"/>
      <c r="AI82" s="106"/>
      <c r="AJ82" s="102"/>
      <c r="AK82" s="102"/>
      <c r="AL82" s="102"/>
      <c r="AM82" s="102"/>
      <c r="AN82" s="102"/>
      <c r="AO82" s="102"/>
      <c r="AP82" s="102"/>
      <c r="AQ82" s="102"/>
      <c r="AR82" s="102"/>
      <c r="AS82" s="102"/>
      <c r="AT82" s="127"/>
      <c r="AU82" s="102"/>
      <c r="AV82" s="102"/>
      <c r="AW82" s="127"/>
      <c r="AX82" s="102"/>
      <c r="AY82" s="102"/>
      <c r="AZ82" s="127"/>
      <c r="BA82" s="102"/>
      <c r="BB82" s="102"/>
      <c r="BC82" s="127"/>
      <c r="BD82" s="102"/>
      <c r="BE82" s="102"/>
      <c r="BF82" s="127"/>
      <c r="BG82" s="102"/>
      <c r="BH82" s="102"/>
      <c r="BI82" s="127"/>
      <c r="BJ82" s="102"/>
      <c r="BK82" s="102"/>
      <c r="BL82" s="132"/>
      <c r="BM82" s="124"/>
      <c r="BN82" s="106"/>
      <c r="BO82" s="106"/>
      <c r="BP82" s="106"/>
      <c r="BQ82" s="106"/>
      <c r="BR82" s="106"/>
      <c r="BS82" s="106"/>
      <c r="BT82" s="106"/>
      <c r="BU82" s="106"/>
      <c r="BV82" s="106"/>
      <c r="BW82" s="130"/>
      <c r="BX82" s="106"/>
      <c r="BY82" s="106"/>
      <c r="BZ82" s="106"/>
      <c r="CA82" s="106"/>
      <c r="CB82" s="106"/>
      <c r="CC82" s="106"/>
      <c r="CD82" s="106"/>
      <c r="CE82" s="106"/>
      <c r="CF82" s="106"/>
      <c r="CG82" s="106"/>
      <c r="CH82" s="106"/>
      <c r="CI82" s="106"/>
      <c r="CJ82" s="106"/>
      <c r="CK82" s="106"/>
      <c r="CL82" s="106"/>
      <c r="CM82" s="106"/>
      <c r="CN82" s="106"/>
      <c r="CO82" s="106"/>
      <c r="CP82" s="106"/>
      <c r="CQ82" s="106"/>
      <c r="CR82" s="106"/>
      <c r="CS82" s="106"/>
      <c r="CT82" s="106"/>
      <c r="CU82" s="106"/>
      <c r="CV82" s="106"/>
      <c r="CW82" s="106"/>
      <c r="CX82" s="106"/>
      <c r="CY82" s="134" t="s">
        <v>250</v>
      </c>
      <c r="CZ82" s="106"/>
      <c r="DA82" s="106"/>
      <c r="DB82" s="106"/>
      <c r="DC82" s="106"/>
    </row>
    <row r="83" spans="1:107" ht="17.399999999999999" x14ac:dyDescent="0.3">
      <c r="A83" s="106"/>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24"/>
      <c r="AG83" s="106"/>
      <c r="AH83" s="106"/>
      <c r="AI83" s="106"/>
      <c r="AJ83" s="102"/>
      <c r="AK83" s="102"/>
      <c r="AL83" s="102"/>
      <c r="AM83" s="102"/>
      <c r="AN83" s="102"/>
      <c r="AO83" s="102"/>
      <c r="AP83" s="102"/>
      <c r="AQ83" s="102"/>
      <c r="AR83" s="102"/>
      <c r="AS83" s="102"/>
      <c r="AT83" s="127"/>
      <c r="AU83" s="102"/>
      <c r="AV83" s="102"/>
      <c r="AW83" s="127"/>
      <c r="AX83" s="102"/>
      <c r="AY83" s="102"/>
      <c r="AZ83" s="127"/>
      <c r="BA83" s="102"/>
      <c r="BB83" s="102"/>
      <c r="BC83" s="127"/>
      <c r="BD83" s="102"/>
      <c r="BE83" s="102"/>
      <c r="BF83" s="127"/>
      <c r="BG83" s="102"/>
      <c r="BH83" s="102"/>
      <c r="BI83" s="127"/>
      <c r="BJ83" s="102"/>
      <c r="BK83" s="102"/>
      <c r="BL83" s="132"/>
      <c r="BM83" s="124"/>
      <c r="BN83" s="106"/>
      <c r="BO83" s="106"/>
      <c r="BP83" s="106"/>
      <c r="BQ83" s="106"/>
      <c r="BR83" s="106"/>
      <c r="BS83" s="106"/>
      <c r="BT83" s="106"/>
      <c r="BU83" s="106"/>
      <c r="BV83" s="106"/>
      <c r="BW83" s="130"/>
      <c r="BX83" s="106"/>
      <c r="BY83" s="106"/>
      <c r="BZ83" s="106"/>
      <c r="CA83" s="106"/>
      <c r="CB83" s="106"/>
      <c r="CC83" s="106"/>
      <c r="CD83" s="106"/>
      <c r="CE83" s="106"/>
      <c r="CF83" s="106"/>
      <c r="CG83" s="106"/>
      <c r="CH83" s="106"/>
      <c r="CI83" s="106"/>
      <c r="CJ83" s="106"/>
      <c r="CK83" s="106"/>
      <c r="CL83" s="106"/>
      <c r="CM83" s="106"/>
      <c r="CN83" s="106"/>
      <c r="CO83" s="106"/>
      <c r="CP83" s="106"/>
      <c r="CQ83" s="106"/>
      <c r="CR83" s="106"/>
      <c r="CS83" s="106"/>
      <c r="CT83" s="106"/>
      <c r="CU83" s="106"/>
      <c r="CV83" s="106"/>
      <c r="CW83" s="106"/>
      <c r="CX83" s="106"/>
      <c r="CY83" s="134" t="s">
        <v>251</v>
      </c>
      <c r="CZ83" s="106"/>
      <c r="DA83" s="106"/>
      <c r="DB83" s="106"/>
      <c r="DC83" s="106"/>
    </row>
    <row r="84" spans="1:107" ht="17.399999999999999" x14ac:dyDescent="0.3">
      <c r="A84" s="106"/>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24"/>
      <c r="AG84" s="106"/>
      <c r="AH84" s="106"/>
      <c r="AI84" s="106"/>
      <c r="AJ84" s="102"/>
      <c r="AK84" s="102"/>
      <c r="AL84" s="102"/>
      <c r="AM84" s="102"/>
      <c r="AN84" s="102"/>
      <c r="AO84" s="102"/>
      <c r="AP84" s="102"/>
      <c r="AQ84" s="102"/>
      <c r="AR84" s="102"/>
      <c r="AS84" s="102"/>
      <c r="AT84" s="127"/>
      <c r="AU84" s="102"/>
      <c r="AV84" s="102"/>
      <c r="AW84" s="127"/>
      <c r="AX84" s="102"/>
      <c r="AY84" s="102"/>
      <c r="AZ84" s="127"/>
      <c r="BA84" s="102"/>
      <c r="BB84" s="102"/>
      <c r="BC84" s="127"/>
      <c r="BD84" s="102"/>
      <c r="BE84" s="102"/>
      <c r="BF84" s="127"/>
      <c r="BG84" s="102"/>
      <c r="BH84" s="102"/>
      <c r="BI84" s="127"/>
      <c r="BJ84" s="102"/>
      <c r="BK84" s="102"/>
      <c r="BL84" s="132"/>
      <c r="BM84" s="124"/>
      <c r="BN84" s="106"/>
      <c r="BO84" s="106"/>
      <c r="BP84" s="106"/>
      <c r="BQ84" s="106"/>
      <c r="BR84" s="106"/>
      <c r="BS84" s="106"/>
      <c r="BT84" s="106"/>
      <c r="BU84" s="106"/>
      <c r="BV84" s="106"/>
      <c r="BW84" s="130"/>
      <c r="BX84" s="106"/>
      <c r="BY84" s="106"/>
      <c r="BZ84" s="106"/>
      <c r="CA84" s="106"/>
      <c r="CB84" s="106"/>
      <c r="CC84" s="106"/>
      <c r="CD84" s="106"/>
      <c r="CE84" s="106"/>
      <c r="CF84" s="106"/>
      <c r="CG84" s="106"/>
      <c r="CH84" s="106"/>
      <c r="CI84" s="106"/>
      <c r="CJ84" s="106"/>
      <c r="CK84" s="106"/>
      <c r="CL84" s="106"/>
      <c r="CM84" s="106"/>
      <c r="CN84" s="106"/>
      <c r="CO84" s="106"/>
      <c r="CP84" s="106"/>
      <c r="CQ84" s="106"/>
      <c r="CR84" s="106"/>
      <c r="CS84" s="106"/>
      <c r="CT84" s="106"/>
      <c r="CU84" s="106"/>
      <c r="CV84" s="106"/>
      <c r="CW84" s="106"/>
      <c r="CX84" s="106"/>
      <c r="CY84" s="134" t="s">
        <v>252</v>
      </c>
      <c r="CZ84" s="106"/>
      <c r="DA84" s="106"/>
      <c r="DB84" s="106"/>
      <c r="DC84" s="106"/>
    </row>
    <row r="85" spans="1:107" ht="17.399999999999999" x14ac:dyDescent="0.3">
      <c r="A85" s="106"/>
      <c r="B85" s="106"/>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24"/>
      <c r="AG85" s="106"/>
      <c r="AH85" s="106"/>
      <c r="AI85" s="106"/>
      <c r="AJ85" s="102"/>
      <c r="AK85" s="102"/>
      <c r="AL85" s="102"/>
      <c r="AM85" s="102"/>
      <c r="AN85" s="102"/>
      <c r="AO85" s="102"/>
      <c r="AP85" s="102"/>
      <c r="AQ85" s="102"/>
      <c r="AR85" s="102"/>
      <c r="AS85" s="102"/>
      <c r="AT85" s="127"/>
      <c r="AU85" s="102"/>
      <c r="AV85" s="102"/>
      <c r="AW85" s="127"/>
      <c r="AX85" s="102"/>
      <c r="AY85" s="102"/>
      <c r="AZ85" s="127"/>
      <c r="BA85" s="102"/>
      <c r="BB85" s="102"/>
      <c r="BC85" s="127"/>
      <c r="BD85" s="102"/>
      <c r="BE85" s="102"/>
      <c r="BF85" s="127"/>
      <c r="BG85" s="102"/>
      <c r="BH85" s="102"/>
      <c r="BI85" s="127"/>
      <c r="BJ85" s="102"/>
      <c r="BK85" s="102"/>
      <c r="BL85" s="132"/>
      <c r="BM85" s="124"/>
      <c r="BN85" s="106"/>
      <c r="BO85" s="106"/>
      <c r="BP85" s="106"/>
      <c r="BQ85" s="106"/>
      <c r="BR85" s="106"/>
      <c r="BS85" s="106"/>
      <c r="BT85" s="106"/>
      <c r="BU85" s="106"/>
      <c r="BV85" s="106"/>
      <c r="BW85" s="130"/>
      <c r="BX85" s="106"/>
      <c r="BY85" s="106"/>
      <c r="BZ85" s="106"/>
      <c r="CA85" s="106"/>
      <c r="CB85" s="106"/>
      <c r="CC85" s="106"/>
      <c r="CD85" s="106"/>
      <c r="CE85" s="106"/>
      <c r="CF85" s="106"/>
      <c r="CG85" s="106"/>
      <c r="CH85" s="106"/>
      <c r="CI85" s="106"/>
      <c r="CJ85" s="106"/>
      <c r="CK85" s="106"/>
      <c r="CL85" s="106"/>
      <c r="CM85" s="106"/>
      <c r="CN85" s="106"/>
      <c r="CO85" s="106"/>
      <c r="CP85" s="106"/>
      <c r="CQ85" s="106"/>
      <c r="CR85" s="106"/>
      <c r="CS85" s="106"/>
      <c r="CT85" s="106"/>
      <c r="CU85" s="106"/>
      <c r="CV85" s="106"/>
      <c r="CW85" s="106"/>
      <c r="CX85" s="106"/>
      <c r="CY85" s="134" t="s">
        <v>253</v>
      </c>
      <c r="CZ85" s="106"/>
      <c r="DA85" s="106"/>
      <c r="DB85" s="106"/>
      <c r="DC85" s="106"/>
    </row>
    <row r="86" spans="1:107" x14ac:dyDescent="0.3">
      <c r="A86" s="106"/>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24"/>
      <c r="AG86" s="106"/>
      <c r="AH86" s="106"/>
      <c r="AI86" s="106"/>
      <c r="AJ86" s="102"/>
      <c r="AK86" s="102"/>
      <c r="AL86" s="102"/>
      <c r="AM86" s="102"/>
      <c r="AN86" s="102"/>
      <c r="AO86" s="102"/>
      <c r="AP86" s="102"/>
      <c r="AQ86" s="102"/>
      <c r="AR86" s="102"/>
      <c r="AS86" s="102"/>
      <c r="AT86" s="127"/>
      <c r="AU86" s="102"/>
      <c r="AV86" s="102"/>
      <c r="AW86" s="127"/>
      <c r="AX86" s="102"/>
      <c r="AY86" s="102"/>
      <c r="AZ86" s="127"/>
      <c r="BA86" s="102"/>
      <c r="BB86" s="102"/>
      <c r="BC86" s="127"/>
      <c r="BD86" s="102"/>
      <c r="BE86" s="102"/>
      <c r="BF86" s="127"/>
      <c r="BG86" s="102"/>
      <c r="BH86" s="102"/>
      <c r="BI86" s="127"/>
      <c r="BJ86" s="102"/>
      <c r="BK86" s="102"/>
      <c r="BL86" s="132"/>
      <c r="BM86" s="124"/>
      <c r="BN86" s="106"/>
      <c r="BO86" s="106"/>
      <c r="BP86" s="106"/>
      <c r="BQ86" s="106"/>
      <c r="BR86" s="106"/>
      <c r="BS86" s="106"/>
      <c r="BT86" s="106"/>
      <c r="BU86" s="106"/>
      <c r="BV86" s="106"/>
      <c r="BW86" s="130"/>
      <c r="BX86" s="106"/>
      <c r="BY86" s="106"/>
      <c r="BZ86" s="106"/>
      <c r="CA86" s="106"/>
      <c r="CB86" s="106"/>
      <c r="CC86" s="106"/>
      <c r="CD86" s="106"/>
      <c r="CE86" s="106"/>
      <c r="CF86" s="106"/>
      <c r="CG86" s="106"/>
      <c r="CH86" s="106"/>
      <c r="CI86" s="106"/>
      <c r="CJ86" s="106"/>
      <c r="CK86" s="106"/>
      <c r="CL86" s="106"/>
      <c r="CM86" s="106"/>
      <c r="CN86" s="106"/>
      <c r="CO86" s="106"/>
      <c r="CP86" s="106"/>
      <c r="CQ86" s="106"/>
      <c r="CR86" s="106"/>
      <c r="CS86" s="106"/>
      <c r="CT86" s="106"/>
      <c r="CU86" s="106"/>
      <c r="CV86" s="106"/>
      <c r="CW86" s="106"/>
      <c r="CX86" s="106"/>
      <c r="CY86" s="106"/>
      <c r="CZ86" s="106"/>
      <c r="DA86" s="106"/>
      <c r="DB86" s="106"/>
      <c r="DC86" s="106"/>
    </row>
  </sheetData>
  <sheetProtection password="CC29" sheet="1" selectLockedCells="1" selectUnlockedCells="1"/>
  <hyperlinks>
    <hyperlink ref="A6" r:id="rId1" xr:uid="{ADDC5C85-E3E2-46E0-8A99-02A4897E8D82}"/>
    <hyperlink ref="A9" r:id="rId2" xr:uid="{B16293B4-A6EF-4C20-8DDA-A2F262F6EF42}"/>
    <hyperlink ref="L2" r:id="rId3" display="dan@jrevansengineering.com" xr:uid="{93AEB61E-A715-472A-86B9-6EF83D84215D}"/>
    <hyperlink ref="A7" r:id="rId4" xr:uid="{0C822799-6C11-4C60-B74F-59B95DCCDEBD}"/>
    <hyperlink ref="A3" r:id="rId5" xr:uid="{AD06DE5F-8FF8-404C-97D9-6DF487A88A91}"/>
    <hyperlink ref="Q2" r:id="rId6" display="rblacksmith@canerattacompanies" xr:uid="{0F8AE203-B531-4580-AEDB-9D6AE1F610C1}"/>
    <hyperlink ref="A5" r:id="rId7" xr:uid="{3D11F287-B039-49EC-8F70-7000DEED6AF6}"/>
    <hyperlink ref="N2" r:id="rId8" display="josh@jrevansengineering.com" xr:uid="{05166D92-78AF-4B7C-BA38-E3EDE40C5818}"/>
    <hyperlink ref="A8" r:id="rId9" xr:uid="{70AD8508-EB4B-4397-9FD4-2E73ACA65370}"/>
    <hyperlink ref="A4" r:id="rId10" xr:uid="{45BD42D8-A7C4-4219-8904-71D2A5B07C8C}"/>
  </hyperlink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4CCCC-14C1-4602-96F3-E44C15AE8991}">
  <sheetPr codeName="Sheet1"/>
  <dimension ref="A1:CC207"/>
  <sheetViews>
    <sheetView tabSelected="1" zoomScaleNormal="100" workbookViewId="0">
      <selection activeCell="T153" sqref="T153:AN153"/>
    </sheetView>
  </sheetViews>
  <sheetFormatPr defaultRowHeight="14.4" x14ac:dyDescent="0.3"/>
  <cols>
    <col min="1" max="1" width="2.109375" customWidth="1"/>
    <col min="2" max="5" width="2" customWidth="1"/>
    <col min="6" max="6" width="2.44140625" customWidth="1"/>
    <col min="7" max="9" width="2" customWidth="1"/>
    <col min="10" max="10" width="1.109375" customWidth="1"/>
    <col min="11" max="11" width="1.33203125" customWidth="1"/>
    <col min="12" max="12" width="0.44140625" customWidth="1"/>
    <col min="13" max="13" width="2" customWidth="1"/>
    <col min="14" max="14" width="2.33203125" customWidth="1"/>
    <col min="15" max="15" width="2.109375" customWidth="1"/>
    <col min="16" max="16" width="1.5546875" customWidth="1"/>
    <col min="17" max="17" width="1.109375" customWidth="1"/>
    <col min="18" max="18" width="2.109375" customWidth="1"/>
    <col min="19" max="21" width="3.109375" customWidth="1"/>
    <col min="22" max="22" width="2.44140625" customWidth="1"/>
    <col min="23" max="23" width="1.88671875" customWidth="1"/>
    <col min="24" max="24" width="3.44140625" customWidth="1"/>
    <col min="25" max="25" width="3" customWidth="1"/>
    <col min="26" max="26" width="2.6640625" customWidth="1"/>
    <col min="27" max="27" width="0.33203125" customWidth="1"/>
    <col min="28" max="28" width="4.88671875" customWidth="1"/>
    <col min="29" max="30" width="2.88671875" customWidth="1"/>
    <col min="31" max="31" width="3.33203125" customWidth="1"/>
    <col min="32" max="32" width="2.88671875" customWidth="1"/>
    <col min="33" max="33" width="3.33203125" customWidth="1"/>
    <col min="34" max="34" width="2.6640625" customWidth="1"/>
    <col min="35" max="35" width="2.5546875" customWidth="1"/>
    <col min="36" max="36" width="3" customWidth="1"/>
    <col min="37" max="37" width="2.109375" customWidth="1"/>
    <col min="38" max="38" width="2.88671875" customWidth="1"/>
    <col min="39" max="39" width="2.33203125" customWidth="1"/>
    <col min="40" max="40" width="2.6640625" customWidth="1"/>
    <col min="41" max="41" width="2" customWidth="1"/>
    <col min="42" max="42" width="2.6640625" customWidth="1"/>
    <col min="43" max="43" width="3.33203125" customWidth="1"/>
    <col min="44" max="44" width="3" customWidth="1"/>
    <col min="45" max="45" width="0.5546875" customWidth="1"/>
  </cols>
  <sheetData>
    <row r="1" spans="1:45" ht="52.2" customHeight="1" x14ac:dyDescent="0.3">
      <c r="A1" s="145" t="e" vm="1">
        <v>#VALUE!</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row>
    <row r="2" spans="1:45" ht="4.95" customHeight="1" x14ac:dyDescent="0.3"/>
    <row r="3" spans="1:45" ht="15.6" x14ac:dyDescent="0.3">
      <c r="B3" s="178" t="s">
        <v>19</v>
      </c>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4"/>
      <c r="AL3" s="174"/>
      <c r="AM3" s="174"/>
      <c r="AN3" s="174"/>
      <c r="AO3" s="174"/>
      <c r="AP3" s="174"/>
      <c r="AQ3" s="174"/>
      <c r="AR3" s="174"/>
      <c r="AS3" s="174"/>
    </row>
    <row r="4" spans="1:45" ht="4.2" customHeight="1" x14ac:dyDescent="0.3">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45" ht="127.2" customHeight="1" x14ac:dyDescent="0.3">
      <c r="B5" s="220" t="s">
        <v>324</v>
      </c>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3"/>
    </row>
    <row r="6" spans="1:45" x14ac:dyDescent="0.3">
      <c r="B6" s="222" t="s">
        <v>20</v>
      </c>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row>
    <row r="7" spans="1:45" ht="7.95" customHeight="1" x14ac:dyDescent="0.3">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row>
    <row r="8" spans="1:45" ht="54.6" customHeight="1" x14ac:dyDescent="0.35">
      <c r="B8" s="223" t="s">
        <v>301</v>
      </c>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3"/>
      <c r="AK8" s="223"/>
      <c r="AL8" s="223"/>
      <c r="AM8" s="223"/>
      <c r="AN8" s="223"/>
      <c r="AO8" s="223"/>
      <c r="AP8" s="223"/>
      <c r="AQ8" s="223"/>
      <c r="AR8" s="223"/>
    </row>
    <row r="9" spans="1:45" ht="7.2" customHeight="1" x14ac:dyDescent="0.3">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row>
    <row r="10" spans="1:45" ht="15.6" x14ac:dyDescent="0.3">
      <c r="B10" s="181" t="s">
        <v>21</v>
      </c>
      <c r="C10" s="149"/>
      <c r="D10" s="149"/>
      <c r="E10" s="149"/>
      <c r="F10" s="224"/>
      <c r="G10" s="225"/>
      <c r="H10" s="225"/>
      <c r="I10" s="225"/>
      <c r="J10" s="225"/>
      <c r="K10" s="225"/>
      <c r="L10" s="225"/>
      <c r="M10" s="196" t="s">
        <v>303</v>
      </c>
      <c r="N10" s="149"/>
      <c r="O10" s="149"/>
      <c r="P10" s="6"/>
      <c r="Q10" s="218"/>
      <c r="R10" s="219"/>
      <c r="S10" s="219"/>
      <c r="T10" s="219"/>
      <c r="U10" s="219"/>
      <c r="V10" s="219"/>
      <c r="W10" s="226" t="s">
        <v>22</v>
      </c>
      <c r="X10" s="226"/>
      <c r="Y10" s="226"/>
      <c r="Z10" s="226"/>
      <c r="AA10" s="218"/>
      <c r="AB10" s="218"/>
      <c r="AC10" s="218"/>
      <c r="AD10" s="218"/>
      <c r="AE10" s="218"/>
      <c r="AF10" s="147" t="s">
        <v>302</v>
      </c>
      <c r="AG10" s="148"/>
      <c r="AH10" s="148"/>
      <c r="AI10" s="149"/>
      <c r="AJ10" s="149"/>
      <c r="AK10" s="149"/>
      <c r="AL10" s="149"/>
      <c r="AM10" s="149"/>
      <c r="AN10" s="224" t="s">
        <v>36</v>
      </c>
      <c r="AO10" s="225"/>
      <c r="AP10" s="225"/>
      <c r="AQ10" s="225"/>
      <c r="AR10" s="225"/>
    </row>
    <row r="11" spans="1:45" ht="8.4" customHeight="1" x14ac:dyDescent="0.3">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row>
    <row r="12" spans="1:45" x14ac:dyDescent="0.3">
      <c r="B12" s="181" t="s">
        <v>23</v>
      </c>
      <c r="C12" s="149"/>
      <c r="D12" s="149"/>
      <c r="E12" s="149"/>
      <c r="F12" s="149"/>
      <c r="G12" s="149"/>
      <c r="H12" s="149"/>
      <c r="I12" s="8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247"/>
      <c r="AM12" s="247"/>
      <c r="AN12" s="247"/>
      <c r="AO12" s="247"/>
      <c r="AP12" s="247"/>
      <c r="AQ12" s="247"/>
      <c r="AR12" s="247"/>
    </row>
    <row r="13" spans="1:45" ht="13.95" customHeight="1" x14ac:dyDescent="0.3">
      <c r="D13" s="95"/>
      <c r="E13" s="95"/>
      <c r="F13" s="95"/>
      <c r="G13" s="95"/>
      <c r="H13" s="95"/>
      <c r="I13" s="95"/>
      <c r="J13" s="143" t="s">
        <v>338</v>
      </c>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row>
    <row r="14" spans="1:45" ht="8.4" customHeight="1" x14ac:dyDescent="0.3">
      <c r="C14" s="94"/>
      <c r="D14" s="95"/>
      <c r="E14" s="95"/>
      <c r="F14" s="95"/>
      <c r="G14" s="95"/>
      <c r="H14" s="95"/>
      <c r="I14" s="95"/>
      <c r="J14" s="95"/>
      <c r="K14" s="95"/>
      <c r="L14" s="95"/>
      <c r="M14" s="95"/>
      <c r="N14" s="95"/>
      <c r="O14" s="95"/>
      <c r="P14" s="95"/>
      <c r="Q14" s="95"/>
      <c r="R14" s="95"/>
      <c r="S14" s="95"/>
      <c r="T14" s="95"/>
      <c r="U14" s="95"/>
      <c r="V14" s="87"/>
      <c r="W14" s="87"/>
      <c r="X14" s="87"/>
      <c r="Y14" s="87"/>
      <c r="Z14" s="87"/>
      <c r="AA14" s="87"/>
      <c r="AB14" s="87"/>
      <c r="AC14" s="87"/>
      <c r="AD14" s="87"/>
      <c r="AE14" s="87"/>
      <c r="AF14" s="87"/>
      <c r="AG14" s="87"/>
      <c r="AH14" s="87"/>
      <c r="AI14" s="87"/>
    </row>
    <row r="15" spans="1:45" ht="15" customHeight="1" x14ac:dyDescent="0.3">
      <c r="B15" s="181" t="s">
        <v>24</v>
      </c>
      <c r="C15" s="149"/>
      <c r="D15" s="149"/>
      <c r="E15" s="149"/>
      <c r="F15" s="149"/>
      <c r="G15" s="149"/>
      <c r="H15" s="149"/>
      <c r="I15" s="8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row>
    <row r="16" spans="1:45" x14ac:dyDescent="0.3">
      <c r="I16" s="87"/>
      <c r="J16" s="87"/>
      <c r="K16" s="87"/>
      <c r="L16" s="87"/>
      <c r="M16" s="87"/>
      <c r="N16" s="87"/>
      <c r="O16" s="87"/>
      <c r="P16" s="87"/>
      <c r="Q16" s="87"/>
      <c r="R16" s="87"/>
      <c r="S16" s="87"/>
      <c r="T16" s="87"/>
      <c r="U16" s="87"/>
      <c r="V16" s="87"/>
      <c r="W16" s="87"/>
      <c r="X16" s="87"/>
      <c r="Y16" s="87"/>
      <c r="Z16" s="8"/>
      <c r="AA16" s="8"/>
      <c r="AB16" s="8"/>
      <c r="AC16" s="8"/>
      <c r="AD16" s="8"/>
      <c r="AE16" s="8"/>
      <c r="AF16" s="8"/>
      <c r="AG16" s="8"/>
      <c r="AH16" s="8"/>
      <c r="AI16" s="8"/>
    </row>
    <row r="17" spans="2:81" x14ac:dyDescent="0.3">
      <c r="B17" s="181" t="s">
        <v>25</v>
      </c>
      <c r="C17" s="149"/>
      <c r="D17" s="149"/>
      <c r="E17" s="149"/>
      <c r="F17" s="149"/>
      <c r="G17" s="149"/>
      <c r="H17" s="149"/>
      <c r="I17" s="8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7"/>
      <c r="AI17" s="247"/>
      <c r="AJ17" s="247"/>
      <c r="AK17" s="247"/>
      <c r="AL17" s="247"/>
      <c r="AM17" s="247"/>
      <c r="AN17" s="247"/>
      <c r="AO17" s="247"/>
      <c r="AP17" s="247"/>
      <c r="AQ17" s="247"/>
      <c r="AR17" s="247"/>
      <c r="AY17" s="12"/>
      <c r="AZ17" s="12"/>
      <c r="BA17" s="12"/>
      <c r="BB17" s="12"/>
      <c r="BC17" s="12"/>
      <c r="BD17" s="12"/>
      <c r="BE17" s="12"/>
      <c r="BF17" s="12"/>
      <c r="BG17" s="12"/>
      <c r="BH17" s="12"/>
      <c r="BI17" s="12"/>
      <c r="BJ17" s="12"/>
      <c r="BK17" s="12"/>
      <c r="BL17" s="12"/>
      <c r="BM17" s="12"/>
      <c r="BN17" s="12"/>
      <c r="BO17" s="12"/>
      <c r="BP17" s="12"/>
      <c r="BQ17" s="12"/>
      <c r="BR17" s="12"/>
      <c r="BS17" s="12"/>
      <c r="BU17" s="12"/>
      <c r="BV17" s="192"/>
      <c r="BW17" s="192"/>
      <c r="BX17" s="192"/>
      <c r="BY17" s="192"/>
      <c r="BZ17" s="192"/>
      <c r="CA17" s="192"/>
      <c r="CB17" s="8"/>
      <c r="CC17" s="8"/>
    </row>
    <row r="18" spans="2:81" ht="8.4" customHeight="1" thickBot="1" x14ac:dyDescent="0.35">
      <c r="B18" s="7"/>
      <c r="C18" s="7"/>
      <c r="D18" s="7"/>
      <c r="E18" s="7"/>
      <c r="F18" s="7"/>
      <c r="G18" s="7"/>
      <c r="H18" s="7"/>
      <c r="I18" s="7"/>
      <c r="J18" s="7"/>
      <c r="K18" s="7"/>
      <c r="L18" s="7"/>
      <c r="M18" s="7"/>
      <c r="N18" s="87"/>
      <c r="O18" s="87"/>
      <c r="P18" s="87"/>
      <c r="Q18" s="87"/>
      <c r="R18" s="87"/>
      <c r="S18" s="87"/>
      <c r="T18" s="87"/>
      <c r="U18" s="87"/>
      <c r="V18" s="87"/>
      <c r="W18" s="87"/>
      <c r="X18" s="87"/>
      <c r="Y18" s="87"/>
      <c r="Z18" s="87"/>
      <c r="AA18" s="87"/>
      <c r="AB18" s="87"/>
      <c r="AC18" s="87"/>
      <c r="AD18" s="87"/>
      <c r="AE18" s="87"/>
      <c r="AF18" s="87"/>
      <c r="AG18" s="87"/>
      <c r="AH18" s="87"/>
      <c r="AI18" s="8"/>
      <c r="AJ18" s="8"/>
      <c r="AK18" s="8"/>
      <c r="AL18" s="8"/>
      <c r="AM18" s="8"/>
      <c r="AN18" s="8"/>
      <c r="AO18" s="8"/>
      <c r="AP18" s="8"/>
      <c r="AQ18" s="8"/>
      <c r="AR18" s="8"/>
    </row>
    <row r="19" spans="2:81" ht="15" thickTop="1" x14ac:dyDescent="0.3">
      <c r="B19" s="242" t="s">
        <v>26</v>
      </c>
      <c r="C19" s="242"/>
      <c r="D19" s="242"/>
      <c r="E19" s="242"/>
      <c r="F19" s="242"/>
      <c r="G19" s="242"/>
      <c r="H19" s="242"/>
      <c r="I19" s="242"/>
      <c r="J19" s="242"/>
      <c r="K19" s="242"/>
      <c r="L19" s="243"/>
      <c r="M19" s="244" t="s">
        <v>285</v>
      </c>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47"/>
    </row>
    <row r="20" spans="2:81" ht="6.6" customHeight="1" x14ac:dyDescent="0.3">
      <c r="M20" s="9"/>
      <c r="N20" s="10"/>
      <c r="O20" s="10"/>
      <c r="P20" s="10"/>
      <c r="Q20" s="10"/>
      <c r="R20" s="10"/>
      <c r="S20" s="10"/>
      <c r="T20" s="10"/>
      <c r="U20" s="10"/>
      <c r="AR20" s="8"/>
    </row>
    <row r="21" spans="2:81" ht="15" customHeight="1" thickBot="1" x14ac:dyDescent="0.35">
      <c r="B21" s="232" t="s">
        <v>1</v>
      </c>
      <c r="C21" s="232"/>
      <c r="D21" s="232"/>
      <c r="E21" s="232"/>
      <c r="F21" s="232"/>
      <c r="G21" s="11"/>
      <c r="H21" s="11"/>
      <c r="I21" s="233" t="s">
        <v>36</v>
      </c>
      <c r="J21" s="234"/>
      <c r="K21" s="11"/>
      <c r="L21" s="235" t="s">
        <v>27</v>
      </c>
      <c r="M21" s="235"/>
      <c r="N21" s="235"/>
      <c r="O21" s="235"/>
      <c r="P21" s="235"/>
      <c r="Q21" s="235"/>
      <c r="R21" s="235"/>
      <c r="S21" s="235"/>
      <c r="T21" s="235"/>
      <c r="U21" s="235"/>
      <c r="V21" s="235"/>
      <c r="W21" s="235"/>
      <c r="X21" s="12"/>
      <c r="Y21" s="1" t="s">
        <v>36</v>
      </c>
      <c r="Z21" s="227" t="s">
        <v>28</v>
      </c>
      <c r="AA21" s="228"/>
      <c r="AB21" s="228"/>
      <c r="AC21" s="228"/>
      <c r="AD21" s="228"/>
      <c r="AE21" s="228"/>
      <c r="AF21" s="1" t="s">
        <v>36</v>
      </c>
      <c r="AG21" s="227" t="s">
        <v>304</v>
      </c>
      <c r="AH21" s="228"/>
      <c r="AI21" s="228"/>
      <c r="AJ21" s="228"/>
      <c r="AK21" s="228"/>
      <c r="AL21" s="228"/>
      <c r="AN21" s="1" t="s">
        <v>36</v>
      </c>
      <c r="AO21" s="227" t="s">
        <v>283</v>
      </c>
      <c r="AP21" s="149"/>
      <c r="AQ21" s="149"/>
      <c r="AR21" s="149"/>
    </row>
    <row r="22" spans="2:81" ht="7.2" customHeight="1" thickTop="1" x14ac:dyDescent="0.3">
      <c r="C22" s="11"/>
      <c r="D22" s="11"/>
      <c r="E22" s="11"/>
      <c r="F22" s="11"/>
      <c r="G22" s="11"/>
      <c r="H22" s="11"/>
      <c r="I22" s="11"/>
      <c r="J22" s="11"/>
      <c r="K22" s="11"/>
      <c r="L22" s="11"/>
      <c r="M22" s="11"/>
      <c r="N22" s="13"/>
      <c r="O22" s="11"/>
      <c r="P22" s="12"/>
      <c r="Q22" s="12"/>
      <c r="R22" s="12"/>
      <c r="S22" s="12"/>
      <c r="T22" s="12"/>
      <c r="U22" s="12"/>
      <c r="V22" s="12"/>
      <c r="W22" s="12"/>
      <c r="X22" s="12"/>
      <c r="Y22" s="12"/>
      <c r="Z22" s="12"/>
      <c r="AA22" s="12"/>
      <c r="AB22" s="12"/>
      <c r="AC22" s="12"/>
      <c r="AD22" s="12"/>
      <c r="AE22" s="12"/>
      <c r="AF22" s="12"/>
      <c r="AG22" s="12"/>
      <c r="AH22" s="12"/>
      <c r="AI22" s="11"/>
      <c r="AJ22" s="11"/>
      <c r="AK22" s="8"/>
      <c r="AL22" s="8"/>
      <c r="AM22" s="8"/>
      <c r="AN22" s="8"/>
      <c r="AO22" s="8"/>
      <c r="AP22" s="8"/>
      <c r="AQ22" s="8"/>
      <c r="AR22" s="8"/>
    </row>
    <row r="23" spans="2:81" ht="15" customHeight="1" thickBot="1" x14ac:dyDescent="0.35">
      <c r="B23" s="232" t="s">
        <v>29</v>
      </c>
      <c r="C23" s="232"/>
      <c r="D23" s="232"/>
      <c r="E23" s="232"/>
      <c r="F23" s="232"/>
      <c r="G23" s="11"/>
      <c r="H23" s="11"/>
      <c r="I23" s="233" t="s">
        <v>36</v>
      </c>
      <c r="J23" s="234"/>
      <c r="K23" s="11"/>
      <c r="L23" s="235" t="s">
        <v>30</v>
      </c>
      <c r="M23" s="235"/>
      <c r="N23" s="235"/>
      <c r="O23" s="235"/>
      <c r="P23" s="235"/>
      <c r="Q23" s="235"/>
      <c r="R23" s="235"/>
      <c r="S23" s="235"/>
      <c r="T23" s="235"/>
      <c r="U23" s="235"/>
      <c r="V23" s="235"/>
      <c r="W23" s="235"/>
      <c r="X23" s="12"/>
      <c r="Y23" s="1" t="s">
        <v>36</v>
      </c>
      <c r="Z23" s="227" t="s">
        <v>31</v>
      </c>
      <c r="AA23" s="228"/>
      <c r="AB23" s="228"/>
      <c r="AC23" s="228"/>
      <c r="AD23" s="8"/>
      <c r="AF23" s="1" t="s">
        <v>36</v>
      </c>
      <c r="AG23" s="227" t="s">
        <v>284</v>
      </c>
      <c r="AH23" s="228"/>
      <c r="AI23" s="228"/>
      <c r="AJ23" s="228"/>
      <c r="AL23" s="48"/>
      <c r="AM23" s="48"/>
      <c r="AN23" s="48"/>
      <c r="AO23" s="48"/>
      <c r="AP23" s="48"/>
      <c r="AQ23" s="48"/>
      <c r="AR23" s="48"/>
    </row>
    <row r="24" spans="2:81" ht="6" customHeight="1" thickTop="1" x14ac:dyDescent="0.3">
      <c r="C24" s="11"/>
      <c r="D24" s="11"/>
      <c r="E24" s="11"/>
      <c r="F24" s="11"/>
      <c r="G24" s="11"/>
      <c r="H24" s="11"/>
      <c r="I24" s="11"/>
      <c r="J24" s="11"/>
      <c r="K24" s="11"/>
      <c r="L24" s="11"/>
      <c r="M24" s="11"/>
      <c r="N24" s="13"/>
      <c r="O24" s="11"/>
      <c r="P24" s="12"/>
      <c r="Q24" s="12"/>
      <c r="R24" s="12"/>
      <c r="S24" s="12"/>
      <c r="T24" s="12"/>
      <c r="U24" s="12"/>
      <c r="V24" s="12"/>
      <c r="W24" s="12"/>
      <c r="X24" s="12"/>
      <c r="Y24" s="12"/>
      <c r="Z24" s="12"/>
      <c r="AA24" s="12"/>
      <c r="AB24" s="12"/>
      <c r="AC24" s="12"/>
      <c r="AD24" s="12"/>
      <c r="AE24" s="12"/>
      <c r="AF24" s="12"/>
      <c r="AG24" s="12"/>
      <c r="AH24" s="12"/>
      <c r="AI24" s="8"/>
      <c r="AJ24" s="8"/>
      <c r="AK24" s="8"/>
      <c r="AL24" s="8"/>
      <c r="AM24" s="8"/>
      <c r="AN24" s="8"/>
      <c r="AO24" s="8"/>
      <c r="AP24" s="11"/>
      <c r="AQ24" s="11"/>
      <c r="AR24" s="11"/>
    </row>
    <row r="25" spans="2:81" ht="15" customHeight="1" thickBot="1" x14ac:dyDescent="0.35">
      <c r="B25" s="232" t="s">
        <v>35</v>
      </c>
      <c r="C25" s="232"/>
      <c r="D25" s="232"/>
      <c r="E25" s="232"/>
      <c r="F25" s="232"/>
      <c r="G25" s="11"/>
      <c r="H25" s="11"/>
      <c r="I25" s="233"/>
      <c r="J25" s="234"/>
      <c r="K25" s="11"/>
      <c r="L25" s="235" t="s">
        <v>128</v>
      </c>
      <c r="M25" s="235"/>
      <c r="N25" s="235"/>
      <c r="O25" s="235"/>
      <c r="P25" s="235"/>
      <c r="Q25" s="235"/>
      <c r="R25" s="235"/>
      <c r="S25" s="235"/>
      <c r="T25" s="235"/>
      <c r="U25" s="235"/>
      <c r="V25" s="235"/>
      <c r="W25" s="235"/>
      <c r="X25" s="11"/>
      <c r="Y25" s="1"/>
      <c r="Z25" s="227" t="s">
        <v>129</v>
      </c>
      <c r="AA25" s="228"/>
      <c r="AB25" s="228"/>
      <c r="AC25" s="228"/>
      <c r="AD25" s="228"/>
      <c r="AE25" s="228"/>
      <c r="AF25" s="1" t="s">
        <v>36</v>
      </c>
      <c r="AG25" s="245" t="s">
        <v>282</v>
      </c>
      <c r="AH25" s="246"/>
      <c r="AI25" s="246"/>
      <c r="AJ25" s="246"/>
      <c r="AK25" s="246"/>
      <c r="AL25" s="246"/>
      <c r="AM25" s="246"/>
      <c r="AN25" s="48"/>
      <c r="AO25" s="192"/>
      <c r="AP25" s="192"/>
      <c r="AQ25" s="192"/>
      <c r="AR25" s="192"/>
    </row>
    <row r="26" spans="2:81" ht="6" customHeight="1" thickTop="1" x14ac:dyDescent="0.3">
      <c r="C26" s="11"/>
      <c r="D26" s="11"/>
      <c r="E26" s="11"/>
      <c r="F26" s="11"/>
      <c r="G26" s="11"/>
      <c r="H26" s="11"/>
      <c r="I26" s="11"/>
      <c r="J26" s="11"/>
      <c r="K26" s="11"/>
      <c r="L26" s="11"/>
      <c r="M26" s="11"/>
      <c r="N26" s="13"/>
      <c r="O26" s="11"/>
      <c r="P26" s="12"/>
      <c r="Q26" s="12"/>
      <c r="R26" s="12"/>
      <c r="S26" s="12"/>
      <c r="T26" s="12"/>
      <c r="U26" s="12"/>
      <c r="V26" s="12"/>
      <c r="W26" s="12"/>
      <c r="X26" s="12"/>
      <c r="Y26" s="12"/>
      <c r="Z26" s="12"/>
      <c r="AA26" s="12"/>
      <c r="AB26" s="12"/>
      <c r="AC26" s="12"/>
      <c r="AD26" s="12"/>
      <c r="AE26" s="12"/>
      <c r="AF26" s="12"/>
      <c r="AG26" s="12"/>
      <c r="AH26" s="12"/>
      <c r="AI26" s="8"/>
      <c r="AJ26" s="8"/>
      <c r="AK26" s="8"/>
      <c r="AL26" s="8"/>
      <c r="AM26" s="8"/>
      <c r="AN26" s="8"/>
      <c r="AO26" s="8"/>
      <c r="AP26" s="11"/>
      <c r="AQ26" s="11"/>
      <c r="AR26" s="11"/>
    </row>
    <row r="27" spans="2:81" x14ac:dyDescent="0.3">
      <c r="B27" s="231" t="s">
        <v>32</v>
      </c>
      <c r="C27" s="231"/>
      <c r="D27" s="231"/>
      <c r="E27" s="231"/>
      <c r="F27" s="231"/>
      <c r="G27" s="11"/>
      <c r="H27" s="11"/>
      <c r="I27" s="233" t="s">
        <v>36</v>
      </c>
      <c r="J27" s="234"/>
      <c r="K27" s="11"/>
      <c r="L27" s="235" t="s">
        <v>33</v>
      </c>
      <c r="M27" s="235"/>
      <c r="N27" s="235"/>
      <c r="O27" s="235"/>
      <c r="P27" s="235"/>
      <c r="Q27" s="235"/>
      <c r="R27" s="235"/>
      <c r="S27" s="235"/>
      <c r="T27" s="235"/>
      <c r="U27" s="235"/>
      <c r="V27" s="235"/>
      <c r="W27" s="235"/>
      <c r="X27" s="12"/>
      <c r="Y27" s="1" t="s">
        <v>36</v>
      </c>
      <c r="Z27" s="227" t="s">
        <v>34</v>
      </c>
      <c r="AA27" s="228"/>
      <c r="AB27" s="228"/>
      <c r="AC27" s="228"/>
      <c r="AD27" s="228"/>
      <c r="AE27" s="228"/>
      <c r="AF27" s="228"/>
      <c r="AG27" s="8"/>
      <c r="AH27" s="8"/>
      <c r="AI27" s="8"/>
      <c r="AJ27" s="8"/>
      <c r="AK27" s="8"/>
      <c r="AL27" s="8"/>
      <c r="AM27" s="8"/>
      <c r="AN27" s="11"/>
      <c r="AO27" s="11"/>
      <c r="AP27" s="11"/>
      <c r="AQ27" s="11"/>
      <c r="AR27" s="11"/>
    </row>
    <row r="28" spans="2:81" ht="6" customHeight="1" thickBot="1" x14ac:dyDescent="0.35">
      <c r="B28" s="49"/>
      <c r="C28" s="49"/>
      <c r="D28" s="49"/>
      <c r="E28" s="49"/>
      <c r="F28" s="49"/>
      <c r="G28" s="11"/>
      <c r="H28" s="11"/>
      <c r="I28" s="12"/>
      <c r="J28" s="12"/>
      <c r="K28" s="11"/>
      <c r="L28" s="50"/>
      <c r="M28" s="50"/>
      <c r="N28" s="50"/>
      <c r="O28" s="50"/>
      <c r="P28" s="50"/>
      <c r="Q28" s="50"/>
      <c r="R28" s="50"/>
      <c r="S28" s="50"/>
      <c r="T28" s="50"/>
      <c r="U28" s="50"/>
      <c r="V28" s="50"/>
      <c r="W28" s="50"/>
      <c r="X28" s="12"/>
      <c r="Y28" s="12"/>
      <c r="Z28" s="48"/>
      <c r="AA28" s="48"/>
      <c r="AB28" s="48"/>
      <c r="AC28" s="48"/>
      <c r="AD28" s="48"/>
      <c r="AE28" s="48"/>
      <c r="AF28" s="48"/>
      <c r="AG28" s="8"/>
      <c r="AH28" s="8"/>
      <c r="AI28" s="8"/>
      <c r="AJ28" s="8"/>
      <c r="AK28" s="8"/>
      <c r="AL28" s="8"/>
      <c r="AM28" s="8"/>
      <c r="AN28" s="11"/>
      <c r="AO28" s="11"/>
      <c r="AP28" s="11"/>
      <c r="AQ28" s="11"/>
      <c r="AR28" s="11"/>
    </row>
    <row r="29" spans="2:81" ht="6" customHeight="1" thickTop="1" x14ac:dyDescent="0.3">
      <c r="B29" s="54"/>
      <c r="C29" s="54"/>
      <c r="D29" s="54"/>
      <c r="E29" s="54"/>
      <c r="F29" s="54"/>
      <c r="G29" s="55"/>
      <c r="H29" s="55"/>
      <c r="I29" s="56"/>
      <c r="J29" s="56"/>
      <c r="K29" s="55"/>
      <c r="L29" s="57"/>
      <c r="M29" s="57"/>
      <c r="N29" s="57"/>
      <c r="O29" s="57"/>
      <c r="P29" s="57"/>
      <c r="Q29" s="57"/>
      <c r="R29" s="57"/>
      <c r="S29" s="57"/>
      <c r="T29" s="57"/>
      <c r="U29" s="57"/>
      <c r="V29" s="57"/>
      <c r="W29" s="57"/>
      <c r="X29" s="56"/>
      <c r="Y29" s="56"/>
      <c r="Z29" s="58"/>
      <c r="AA29" s="58"/>
      <c r="AB29" s="58"/>
      <c r="AC29" s="58"/>
      <c r="AD29" s="58"/>
      <c r="AE29" s="58"/>
      <c r="AF29" s="58"/>
      <c r="AG29" s="59"/>
      <c r="AH29" s="59"/>
      <c r="AI29" s="59"/>
      <c r="AJ29" s="59"/>
      <c r="AK29" s="59"/>
      <c r="AL29" s="59"/>
      <c r="AM29" s="59"/>
      <c r="AN29" s="55"/>
      <c r="AO29" s="55"/>
      <c r="AP29" s="55"/>
      <c r="AQ29" s="55"/>
      <c r="AR29" s="55"/>
    </row>
    <row r="30" spans="2:81" ht="15" customHeight="1" x14ac:dyDescent="0.3">
      <c r="B30" s="240" t="s">
        <v>297</v>
      </c>
      <c r="C30" s="239"/>
      <c r="D30" s="239"/>
      <c r="E30" s="239"/>
      <c r="F30" s="239"/>
      <c r="G30" s="239"/>
      <c r="H30" s="239"/>
      <c r="I30" s="239"/>
      <c r="J30" s="239"/>
      <c r="K30" s="239"/>
      <c r="L30" s="239"/>
      <c r="M30" s="239"/>
      <c r="N30" s="239"/>
      <c r="O30" s="239"/>
      <c r="P30" s="239"/>
      <c r="Q30" s="239"/>
      <c r="R30" s="239"/>
      <c r="S30" s="239"/>
      <c r="T30" s="239"/>
      <c r="U30" s="239"/>
      <c r="V30" s="239"/>
      <c r="W30" s="239"/>
      <c r="X30" s="239"/>
      <c r="Y30" s="12"/>
      <c r="Z30" s="1" t="s">
        <v>36</v>
      </c>
      <c r="AA30" s="245" t="s">
        <v>295</v>
      </c>
      <c r="AB30" s="246"/>
      <c r="AC30" s="246"/>
      <c r="AD30" s="246"/>
      <c r="AE30" s="246"/>
      <c r="AF30" s="246"/>
      <c r="AG30" s="246"/>
      <c r="AH30" s="246"/>
      <c r="AI30" s="252"/>
      <c r="AJ30" s="1" t="s">
        <v>36</v>
      </c>
      <c r="AK30" s="227" t="s">
        <v>293</v>
      </c>
      <c r="AL30" s="228"/>
      <c r="AM30" s="228"/>
      <c r="AN30" s="228"/>
      <c r="AO30" s="228"/>
      <c r="AP30" s="228"/>
      <c r="AQ30" s="228"/>
      <c r="AR30" s="228"/>
    </row>
    <row r="31" spans="2:81" ht="5.4" customHeight="1" thickBot="1" x14ac:dyDescent="0.35">
      <c r="B31" s="51"/>
      <c r="C31" s="51"/>
      <c r="D31" s="51"/>
      <c r="E31" s="51"/>
      <c r="F31" s="51"/>
      <c r="G31" s="51"/>
      <c r="H31" s="51"/>
      <c r="I31" s="51"/>
      <c r="J31" s="51"/>
      <c r="K31" s="51"/>
      <c r="L31" s="51"/>
      <c r="M31" s="51"/>
      <c r="N31" s="51"/>
      <c r="O31" s="51"/>
      <c r="P31" s="51"/>
      <c r="Q31" s="51"/>
      <c r="R31" s="51"/>
      <c r="S31" s="51"/>
      <c r="T31" s="51"/>
      <c r="U31" s="51"/>
      <c r="V31" s="51"/>
      <c r="W31" s="51"/>
      <c r="X31" s="51"/>
      <c r="Y31" s="12"/>
      <c r="AA31" s="48"/>
      <c r="AB31" s="48"/>
      <c r="AC31" s="48"/>
      <c r="AD31" s="48"/>
      <c r="AE31" s="48"/>
      <c r="AF31" s="48"/>
      <c r="AG31" s="48"/>
      <c r="AH31" s="48"/>
      <c r="AI31" s="48"/>
      <c r="AJ31" s="12"/>
      <c r="AK31" s="48"/>
      <c r="AL31" s="48"/>
      <c r="AM31" s="48"/>
      <c r="AN31" s="48"/>
      <c r="AO31" s="48"/>
      <c r="AP31" s="48"/>
      <c r="AQ31" s="48"/>
      <c r="AR31" s="48"/>
    </row>
    <row r="32" spans="2:81" ht="13.95" customHeight="1" thickTop="1" thickBot="1" x14ac:dyDescent="0.35">
      <c r="B32" s="241" t="s">
        <v>143</v>
      </c>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8"/>
      <c r="AF32" s="249"/>
      <c r="AG32" s="249"/>
      <c r="AH32" s="249"/>
      <c r="AI32" s="250"/>
      <c r="AJ32" s="17"/>
      <c r="AK32" s="93" t="s">
        <v>142</v>
      </c>
      <c r="AL32" s="93"/>
      <c r="AM32" s="93"/>
      <c r="AN32" s="93"/>
      <c r="AO32" s="251">
        <v>835</v>
      </c>
      <c r="AP32" s="251"/>
      <c r="AQ32" s="251"/>
      <c r="AR32" s="251"/>
    </row>
    <row r="33" spans="2:46" ht="7.95" customHeight="1" x14ac:dyDescent="0.3">
      <c r="B33" s="49"/>
      <c r="C33" s="49"/>
      <c r="D33" s="49"/>
      <c r="E33" s="49"/>
      <c r="F33" s="49"/>
      <c r="G33" s="11"/>
      <c r="H33" s="11"/>
      <c r="I33" s="12"/>
      <c r="J33" s="12"/>
      <c r="K33" s="11"/>
      <c r="L33" s="50"/>
      <c r="M33" s="50"/>
      <c r="N33" s="50"/>
      <c r="O33" s="50"/>
      <c r="P33" s="50"/>
      <c r="Q33" s="50"/>
      <c r="R33" s="50"/>
      <c r="S33" s="50"/>
      <c r="T33" s="50"/>
      <c r="U33" s="50"/>
      <c r="V33" s="50"/>
      <c r="W33" s="50"/>
      <c r="X33" s="12"/>
      <c r="Y33" s="12"/>
      <c r="Z33" s="48"/>
      <c r="AA33" s="48"/>
      <c r="AB33" s="48"/>
      <c r="AC33" s="48"/>
      <c r="AD33" s="48"/>
      <c r="AE33" s="48"/>
      <c r="AF33" s="48"/>
      <c r="AG33" s="8"/>
      <c r="AH33" s="8"/>
      <c r="AI33" s="8"/>
      <c r="AJ33" s="8"/>
      <c r="AK33" s="8"/>
      <c r="AL33" s="8"/>
      <c r="AM33" s="8"/>
      <c r="AN33" s="11"/>
      <c r="AO33" s="11"/>
      <c r="AP33" s="11"/>
      <c r="AQ33" s="11"/>
      <c r="AR33" s="11"/>
    </row>
    <row r="34" spans="2:46" x14ac:dyDescent="0.3">
      <c r="B34" s="239" t="s">
        <v>289</v>
      </c>
      <c r="C34" s="239"/>
      <c r="D34" s="239"/>
      <c r="E34" s="239"/>
      <c r="F34" s="239"/>
      <c r="G34" s="239"/>
      <c r="H34" s="239"/>
      <c r="I34" s="239"/>
      <c r="J34" s="239"/>
      <c r="K34" s="239"/>
      <c r="L34" s="239"/>
      <c r="M34" s="239"/>
      <c r="N34" s="239"/>
      <c r="O34" s="239"/>
      <c r="P34" s="239"/>
      <c r="Q34" s="239"/>
      <c r="R34" s="239"/>
      <c r="S34" s="239"/>
      <c r="T34" s="239"/>
      <c r="U34" s="239"/>
      <c r="V34" s="239"/>
      <c r="W34" s="239"/>
      <c r="X34" s="239"/>
      <c r="Y34" s="12"/>
      <c r="Z34" s="1" t="s">
        <v>36</v>
      </c>
      <c r="AA34" s="48"/>
      <c r="AB34" s="228" t="s">
        <v>286</v>
      </c>
      <c r="AC34" s="228"/>
      <c r="AD34" s="48"/>
      <c r="AE34" s="48"/>
      <c r="AF34" s="1" t="s">
        <v>36</v>
      </c>
      <c r="AG34" s="227" t="s">
        <v>287</v>
      </c>
      <c r="AH34" s="228"/>
      <c r="AI34" s="228"/>
      <c r="AJ34" s="8"/>
      <c r="AK34" s="8"/>
      <c r="AL34" s="1" t="s">
        <v>36</v>
      </c>
      <c r="AM34" s="227" t="s">
        <v>288</v>
      </c>
      <c r="AN34" s="228"/>
      <c r="AO34" s="228"/>
      <c r="AP34" s="228"/>
      <c r="AQ34" s="11"/>
      <c r="AR34" s="11"/>
    </row>
    <row r="35" spans="2:46" ht="4.2" customHeight="1" thickBot="1" x14ac:dyDescent="0.35">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row>
    <row r="36" spans="2:46" ht="3.6" customHeight="1" thickTop="1" x14ac:dyDescent="0.3">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row>
    <row r="37" spans="2:46" ht="16.95" customHeight="1" x14ac:dyDescent="0.3">
      <c r="B37" s="175" t="s">
        <v>131</v>
      </c>
      <c r="C37" s="175"/>
      <c r="D37" s="175"/>
      <c r="E37" s="175"/>
      <c r="F37" s="175"/>
      <c r="G37" s="175"/>
      <c r="H37" s="175"/>
      <c r="I37" s="175"/>
      <c r="J37" s="175"/>
      <c r="K37" s="175"/>
      <c r="L37" s="175"/>
      <c r="M37" s="175"/>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9"/>
      <c r="AM37" s="149"/>
      <c r="AN37" s="149"/>
      <c r="AO37" s="149"/>
      <c r="AP37" s="149"/>
      <c r="AQ37" s="149"/>
      <c r="AR37" s="149"/>
    </row>
    <row r="38" spans="2:46" ht="5.4" customHeight="1" thickBot="1" x14ac:dyDescent="0.35">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7"/>
    </row>
    <row r="39" spans="2:46" ht="5.4" customHeight="1" x14ac:dyDescent="0.3">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row>
    <row r="40" spans="2:46" ht="15.75" customHeight="1" x14ac:dyDescent="0.3">
      <c r="B40" s="202" t="s">
        <v>292</v>
      </c>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16" t="s">
        <v>39</v>
      </c>
      <c r="AK40" s="193"/>
      <c r="AL40" s="193"/>
      <c r="AM40" s="193"/>
      <c r="AN40" s="193"/>
      <c r="AO40" s="193"/>
      <c r="AP40" s="193"/>
      <c r="AQ40" s="214" t="s">
        <v>36</v>
      </c>
      <c r="AR40" s="214"/>
      <c r="AS40" s="214"/>
    </row>
    <row r="41" spans="2:46" ht="15.75" customHeight="1" x14ac:dyDescent="0.3">
      <c r="B41" s="194" t="s">
        <v>312</v>
      </c>
      <c r="C41" s="193"/>
      <c r="D41" s="193"/>
      <c r="E41" s="193"/>
      <c r="F41" s="193"/>
      <c r="G41" s="193"/>
      <c r="H41" s="193"/>
      <c r="I41" s="193"/>
      <c r="J41" s="193"/>
      <c r="K41" s="193"/>
      <c r="L41" s="193"/>
      <c r="M41" s="193"/>
      <c r="N41" s="193"/>
      <c r="O41" s="193"/>
      <c r="P41" s="193"/>
      <c r="Q41" s="195">
        <v>0</v>
      </c>
      <c r="R41" s="195"/>
      <c r="S41" s="195"/>
      <c r="T41" s="89"/>
      <c r="U41" s="89"/>
      <c r="V41" s="89"/>
      <c r="W41" s="193" t="s">
        <v>311</v>
      </c>
      <c r="X41" s="193"/>
      <c r="Y41" s="193"/>
      <c r="Z41" s="193"/>
      <c r="AA41" s="193"/>
      <c r="AB41" s="193"/>
      <c r="AC41" s="193"/>
      <c r="AD41" s="193"/>
      <c r="AE41" s="193"/>
      <c r="AF41" s="193"/>
      <c r="AG41" s="195">
        <v>0</v>
      </c>
      <c r="AH41" s="215"/>
      <c r="AI41" s="18"/>
      <c r="AJ41" s="216" t="s">
        <v>36</v>
      </c>
      <c r="AK41" s="193"/>
      <c r="AL41" s="89"/>
      <c r="AM41" s="19"/>
      <c r="AN41" s="193" t="s">
        <v>40</v>
      </c>
      <c r="AO41" s="193"/>
      <c r="AP41" s="193"/>
      <c r="AQ41" s="191" t="s">
        <v>36</v>
      </c>
      <c r="AR41" s="191"/>
      <c r="AS41" s="191"/>
      <c r="AT41" s="22"/>
    </row>
    <row r="42" spans="2:46" ht="5.4" customHeight="1" thickBot="1" x14ac:dyDescent="0.35">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52"/>
      <c r="AK42" s="16"/>
      <c r="AL42" s="16"/>
      <c r="AM42" s="16"/>
      <c r="AN42" s="16"/>
      <c r="AO42" s="16"/>
      <c r="AP42" s="16"/>
      <c r="AQ42" s="16"/>
      <c r="AR42" s="16"/>
      <c r="AS42" s="17"/>
    </row>
    <row r="43" spans="2:46" ht="5.4" customHeight="1" x14ac:dyDescent="0.3">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row>
    <row r="44" spans="2:46" ht="15.75" customHeight="1" x14ac:dyDescent="0.3">
      <c r="B44" s="202" t="s">
        <v>291</v>
      </c>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38"/>
      <c r="AJ44" s="216" t="s">
        <v>39</v>
      </c>
      <c r="AK44" s="193"/>
      <c r="AL44" s="193"/>
      <c r="AM44" s="193"/>
      <c r="AN44" s="193"/>
      <c r="AO44" s="193"/>
      <c r="AP44" s="193"/>
      <c r="AQ44" s="214" t="s">
        <v>36</v>
      </c>
      <c r="AR44" s="214"/>
      <c r="AS44" s="214"/>
    </row>
    <row r="45" spans="2:46" ht="15.75" customHeight="1" x14ac:dyDescent="0.4">
      <c r="B45" s="236" t="s">
        <v>308</v>
      </c>
      <c r="C45" s="193"/>
      <c r="D45" s="193"/>
      <c r="E45" s="193"/>
      <c r="F45" s="193"/>
      <c r="G45" s="193"/>
      <c r="H45" s="193"/>
      <c r="I45" s="193"/>
      <c r="J45" s="193"/>
      <c r="K45" s="193"/>
      <c r="L45" s="193"/>
      <c r="M45" s="193"/>
      <c r="N45" s="193"/>
      <c r="O45" s="193"/>
      <c r="P45" s="193"/>
      <c r="Q45" s="195">
        <v>0</v>
      </c>
      <c r="R45" s="195"/>
      <c r="S45" s="195"/>
      <c r="T45" s="89"/>
      <c r="U45" s="89"/>
      <c r="V45" s="89"/>
      <c r="W45" s="193" t="s">
        <v>307</v>
      </c>
      <c r="X45" s="193"/>
      <c r="Y45" s="193"/>
      <c r="Z45" s="193"/>
      <c r="AA45" s="193"/>
      <c r="AB45" s="193"/>
      <c r="AC45" s="193"/>
      <c r="AD45" s="193"/>
      <c r="AE45" s="193"/>
      <c r="AF45" s="193"/>
      <c r="AG45" s="195">
        <v>0</v>
      </c>
      <c r="AH45" s="215"/>
      <c r="AI45" s="18"/>
      <c r="AJ45" s="216" t="s">
        <v>36</v>
      </c>
      <c r="AK45" s="193"/>
      <c r="AL45" s="89"/>
      <c r="AM45" s="19"/>
      <c r="AN45" s="193" t="s">
        <v>40</v>
      </c>
      <c r="AO45" s="193"/>
      <c r="AP45" s="193"/>
      <c r="AQ45" s="191" t="s">
        <v>36</v>
      </c>
      <c r="AR45" s="191"/>
      <c r="AS45" s="191"/>
      <c r="AT45" s="22"/>
    </row>
    <row r="46" spans="2:46" ht="5.4" customHeight="1" thickBot="1" x14ac:dyDescent="0.35">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52"/>
      <c r="AK46" s="16"/>
      <c r="AL46" s="16"/>
      <c r="AM46" s="16"/>
      <c r="AN46" s="16"/>
      <c r="AO46" s="16"/>
      <c r="AP46" s="16"/>
      <c r="AQ46" s="16"/>
      <c r="AR46" s="16"/>
      <c r="AS46" s="17"/>
    </row>
    <row r="47" spans="2:46" ht="5.4" customHeight="1" x14ac:dyDescent="0.3">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row>
    <row r="48" spans="2:46" ht="15.75" customHeight="1" x14ac:dyDescent="0.3">
      <c r="B48" s="202" t="s">
        <v>290</v>
      </c>
      <c r="C48" s="202"/>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16" t="s">
        <v>39</v>
      </c>
      <c r="AK48" s="193"/>
      <c r="AL48" s="193"/>
      <c r="AM48" s="193"/>
      <c r="AN48" s="193"/>
      <c r="AO48" s="193"/>
      <c r="AP48" s="193"/>
      <c r="AQ48" s="214" t="s">
        <v>36</v>
      </c>
      <c r="AR48" s="214"/>
      <c r="AS48" s="214"/>
    </row>
    <row r="49" spans="1:46" ht="15.75" customHeight="1" x14ac:dyDescent="0.3">
      <c r="B49" s="194" t="s">
        <v>309</v>
      </c>
      <c r="C49" s="193"/>
      <c r="D49" s="193"/>
      <c r="E49" s="193"/>
      <c r="F49" s="193"/>
      <c r="G49" s="193"/>
      <c r="H49" s="193"/>
      <c r="I49" s="193"/>
      <c r="J49" s="193"/>
      <c r="K49" s="193"/>
      <c r="L49" s="193"/>
      <c r="M49" s="193"/>
      <c r="N49" s="193"/>
      <c r="O49" s="193"/>
      <c r="P49" s="193"/>
      <c r="Q49" s="195">
        <v>0</v>
      </c>
      <c r="R49" s="195"/>
      <c r="S49" s="195"/>
      <c r="T49" s="89"/>
      <c r="U49" s="89"/>
      <c r="V49" s="89"/>
      <c r="W49" s="193" t="s">
        <v>310</v>
      </c>
      <c r="X49" s="193"/>
      <c r="Y49" s="193"/>
      <c r="Z49" s="193"/>
      <c r="AA49" s="193"/>
      <c r="AB49" s="193"/>
      <c r="AC49" s="193"/>
      <c r="AD49" s="193"/>
      <c r="AE49" s="193"/>
      <c r="AF49" s="193"/>
      <c r="AG49" s="195">
        <v>0</v>
      </c>
      <c r="AH49" s="215"/>
      <c r="AI49" s="18"/>
      <c r="AJ49" s="216" t="s">
        <v>36</v>
      </c>
      <c r="AK49" s="193"/>
      <c r="AL49" s="89"/>
      <c r="AM49" s="19"/>
      <c r="AN49" s="193" t="s">
        <v>40</v>
      </c>
      <c r="AO49" s="193"/>
      <c r="AP49" s="193"/>
      <c r="AQ49" s="191" t="s">
        <v>36</v>
      </c>
      <c r="AR49" s="191"/>
      <c r="AS49" s="191"/>
      <c r="AT49" s="22"/>
    </row>
    <row r="50" spans="1:46" ht="5.4" customHeight="1" thickBot="1" x14ac:dyDescent="0.35">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52"/>
      <c r="AK50" s="16"/>
      <c r="AL50" s="16"/>
      <c r="AM50" s="16"/>
      <c r="AN50" s="16"/>
      <c r="AO50" s="16"/>
      <c r="AP50" s="16"/>
      <c r="AQ50" s="16"/>
      <c r="AR50" s="16"/>
      <c r="AS50" s="17"/>
    </row>
    <row r="51" spans="1:46" ht="5.4" customHeight="1" x14ac:dyDescent="0.3">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53"/>
      <c r="AK51" s="53"/>
      <c r="AL51" s="53"/>
      <c r="AM51" s="53"/>
      <c r="AN51" s="53"/>
      <c r="AO51" s="53"/>
      <c r="AP51" s="53"/>
      <c r="AQ51" s="15"/>
      <c r="AR51" s="15"/>
    </row>
    <row r="52" spans="1:46" ht="15.75" customHeight="1" x14ac:dyDescent="0.3">
      <c r="B52" s="202" t="s">
        <v>294</v>
      </c>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191">
        <v>0</v>
      </c>
      <c r="AH52" s="191"/>
      <c r="AI52" s="11"/>
      <c r="AJ52" s="193" t="s">
        <v>132</v>
      </c>
      <c r="AK52" s="193"/>
      <c r="AL52" s="193"/>
      <c r="AM52" s="193"/>
      <c r="AN52" s="193"/>
      <c r="AO52" s="193"/>
      <c r="AP52" s="193"/>
      <c r="AQ52" s="193" t="s">
        <v>136</v>
      </c>
      <c r="AR52" s="193"/>
      <c r="AS52" s="193"/>
    </row>
    <row r="53" spans="1:46" ht="5.4" customHeight="1" thickBot="1" x14ac:dyDescent="0.35">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7"/>
    </row>
    <row r="55" spans="1:46" ht="7.2" customHeight="1" x14ac:dyDescent="0.3">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0"/>
      <c r="AD55" s="11"/>
      <c r="AG55" s="11"/>
      <c r="AH55" s="11"/>
      <c r="AI55" s="21"/>
      <c r="AJ55" s="21"/>
      <c r="AK55" s="21"/>
      <c r="AL55" s="89"/>
      <c r="AM55" s="89"/>
      <c r="AN55" s="89"/>
      <c r="AO55" s="89"/>
      <c r="AP55" s="89"/>
      <c r="AQ55" s="22"/>
    </row>
    <row r="56" spans="1:46" ht="52.2" customHeight="1" x14ac:dyDescent="0.3">
      <c r="A56" s="146" t="e" vm="1">
        <v>#VALUE!</v>
      </c>
      <c r="B56" s="146"/>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row>
    <row r="57" spans="1:46" x14ac:dyDescent="0.3">
      <c r="B57" s="181" t="s">
        <v>23</v>
      </c>
      <c r="C57" s="149"/>
      <c r="D57" s="149"/>
      <c r="E57" s="149"/>
      <c r="F57" s="149"/>
      <c r="G57" s="149"/>
      <c r="H57" s="149"/>
      <c r="I57" s="87"/>
      <c r="J57" s="162">
        <f>J12</f>
        <v>0</v>
      </c>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2"/>
      <c r="AQ57" s="162"/>
    </row>
    <row r="58" spans="1:46" ht="7.2" customHeight="1" x14ac:dyDescent="0.3"/>
    <row r="59" spans="1:46" x14ac:dyDescent="0.3">
      <c r="B59" s="175" t="s">
        <v>133</v>
      </c>
      <c r="C59" s="175"/>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75"/>
      <c r="AE59" s="175"/>
      <c r="AF59" s="175"/>
      <c r="AG59" s="175"/>
      <c r="AH59" s="175"/>
      <c r="AI59" s="175"/>
      <c r="AJ59" s="175"/>
      <c r="AK59" s="175"/>
      <c r="AL59" s="175"/>
      <c r="AM59" s="175"/>
      <c r="AN59" s="175"/>
      <c r="AO59" s="175"/>
      <c r="AP59" s="175"/>
      <c r="AQ59" s="175"/>
    </row>
    <row r="60" spans="1:46" ht="3.6" customHeight="1" thickBot="1" x14ac:dyDescent="0.35">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row>
    <row r="61" spans="1:46" ht="46.95" customHeight="1" thickTop="1" thickBot="1" x14ac:dyDescent="0.35">
      <c r="B61" s="203" t="s">
        <v>141</v>
      </c>
      <c r="C61" s="204"/>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204"/>
      <c r="AN61" s="204"/>
      <c r="AO61" s="204"/>
      <c r="AP61" s="204"/>
      <c r="AQ61" s="205"/>
    </row>
    <row r="62" spans="1:46" ht="15.75" customHeight="1" thickTop="1" thickBot="1" x14ac:dyDescent="0.35">
      <c r="B62" s="197" t="s">
        <v>137</v>
      </c>
      <c r="C62" s="198"/>
      <c r="D62" s="198"/>
      <c r="E62" s="198"/>
      <c r="F62" s="198"/>
      <c r="G62" s="198"/>
      <c r="H62" s="198"/>
      <c r="I62" s="198"/>
      <c r="J62" s="198"/>
      <c r="K62" s="198"/>
      <c r="L62" s="198"/>
      <c r="M62" s="198"/>
      <c r="N62" s="198"/>
      <c r="O62" s="198"/>
      <c r="P62" s="198"/>
      <c r="Q62" s="198"/>
      <c r="R62" s="198"/>
      <c r="S62" s="198"/>
      <c r="T62" s="198"/>
      <c r="U62" s="196" t="s">
        <v>37</v>
      </c>
      <c r="V62" s="196"/>
      <c r="W62" s="196"/>
      <c r="X62" s="184">
        <v>620</v>
      </c>
      <c r="Y62" s="184"/>
      <c r="Z62" s="24"/>
      <c r="AA62" s="24"/>
      <c r="AB62" s="196" t="s">
        <v>38</v>
      </c>
      <c r="AC62" s="196"/>
      <c r="AD62" s="184">
        <v>620</v>
      </c>
      <c r="AE62" s="184"/>
      <c r="AF62" s="90"/>
      <c r="AG62" s="196" t="s">
        <v>39</v>
      </c>
      <c r="AH62" s="196"/>
      <c r="AI62" s="196"/>
      <c r="AJ62" s="196"/>
      <c r="AK62" s="184" t="s">
        <v>45</v>
      </c>
      <c r="AL62" s="184"/>
      <c r="AM62" s="196" t="s">
        <v>40</v>
      </c>
      <c r="AN62" s="157"/>
      <c r="AO62" s="157"/>
      <c r="AP62" s="184">
        <v>2.48</v>
      </c>
      <c r="AQ62" s="184"/>
    </row>
    <row r="63" spans="1:46" ht="15" thickBot="1" x14ac:dyDescent="0.35">
      <c r="B63" s="185" t="s">
        <v>41</v>
      </c>
      <c r="C63" s="185"/>
      <c r="D63" s="185"/>
      <c r="E63" s="185"/>
      <c r="F63" s="185"/>
      <c r="G63" s="185"/>
      <c r="H63" s="185"/>
      <c r="I63" s="185"/>
      <c r="J63" s="185"/>
      <c r="K63" s="185"/>
      <c r="L63" s="185"/>
      <c r="M63" s="185"/>
      <c r="N63" s="185"/>
      <c r="O63" s="185"/>
      <c r="P63" s="22"/>
      <c r="Q63" s="22"/>
      <c r="R63" s="25" t="s">
        <v>42</v>
      </c>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2"/>
      <c r="AS63" s="22"/>
    </row>
    <row r="64" spans="1:46" ht="15.75" customHeight="1" x14ac:dyDescent="0.3">
      <c r="B64" s="179" t="s">
        <v>135</v>
      </c>
      <c r="C64" s="179"/>
      <c r="D64" s="179"/>
      <c r="E64" s="179"/>
      <c r="F64" s="179"/>
      <c r="G64" s="179"/>
      <c r="H64" s="179"/>
      <c r="I64" s="179"/>
      <c r="J64" s="179"/>
      <c r="K64" s="179"/>
      <c r="L64" s="179"/>
      <c r="M64" s="179"/>
      <c r="N64" s="179"/>
      <c r="O64" s="179"/>
      <c r="P64" s="179"/>
      <c r="Q64" s="179"/>
      <c r="R64" s="26" t="s">
        <v>43</v>
      </c>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2"/>
      <c r="AS64" s="22"/>
    </row>
    <row r="65" spans="2:45" ht="15" thickBot="1" x14ac:dyDescent="0.35">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2"/>
      <c r="AS65" s="22"/>
    </row>
    <row r="66" spans="2:45" ht="15.75" customHeight="1" thickTop="1" thickBot="1" x14ac:dyDescent="0.35">
      <c r="B66" s="199" t="s">
        <v>138</v>
      </c>
      <c r="C66" s="200"/>
      <c r="D66" s="200"/>
      <c r="E66" s="200"/>
      <c r="F66" s="200"/>
      <c r="G66" s="200"/>
      <c r="H66" s="200"/>
      <c r="I66" s="200"/>
      <c r="J66" s="200"/>
      <c r="K66" s="200"/>
      <c r="L66" s="200"/>
      <c r="M66" s="200"/>
      <c r="N66" s="200"/>
      <c r="O66" s="200"/>
      <c r="P66" s="200"/>
      <c r="Q66" s="200"/>
      <c r="R66" s="200"/>
      <c r="S66" s="200"/>
      <c r="T66" s="200"/>
      <c r="U66" s="196" t="s">
        <v>37</v>
      </c>
      <c r="V66" s="196"/>
      <c r="W66" s="196"/>
      <c r="X66" s="184">
        <v>5500</v>
      </c>
      <c r="Y66" s="184"/>
      <c r="Z66" s="24"/>
      <c r="AA66" s="24"/>
      <c r="AB66" s="196" t="s">
        <v>38</v>
      </c>
      <c r="AC66" s="196"/>
      <c r="AD66" s="184">
        <v>5500</v>
      </c>
      <c r="AE66" s="184"/>
      <c r="AF66" s="90"/>
      <c r="AG66" s="237" t="s">
        <v>39</v>
      </c>
      <c r="AH66" s="237"/>
      <c r="AI66" s="237"/>
      <c r="AJ66" s="237"/>
      <c r="AK66" s="184" t="s">
        <v>45</v>
      </c>
      <c r="AL66" s="184"/>
      <c r="AM66" s="196" t="s">
        <v>40</v>
      </c>
      <c r="AN66" s="157"/>
      <c r="AO66" s="157"/>
      <c r="AP66" s="184">
        <v>22</v>
      </c>
      <c r="AQ66" s="184"/>
    </row>
    <row r="67" spans="2:45" ht="15" thickBot="1" x14ac:dyDescent="0.35">
      <c r="B67" s="185" t="s">
        <v>41</v>
      </c>
      <c r="C67" s="185"/>
      <c r="D67" s="185"/>
      <c r="E67" s="185"/>
      <c r="F67" s="185"/>
      <c r="G67" s="185"/>
      <c r="H67" s="185"/>
      <c r="I67" s="185"/>
      <c r="J67" s="185"/>
      <c r="K67" s="185"/>
      <c r="L67" s="185"/>
      <c r="M67" s="185"/>
      <c r="N67" s="185"/>
      <c r="O67" s="185"/>
      <c r="P67" s="22"/>
      <c r="Q67" s="22"/>
      <c r="R67" s="25" t="s">
        <v>139</v>
      </c>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2"/>
      <c r="AS67" s="22"/>
    </row>
    <row r="68" spans="2:45" ht="15.75" customHeight="1" x14ac:dyDescent="0.3">
      <c r="B68" s="179" t="s">
        <v>135</v>
      </c>
      <c r="C68" s="179"/>
      <c r="D68" s="179"/>
      <c r="E68" s="179"/>
      <c r="F68" s="179"/>
      <c r="G68" s="179"/>
      <c r="H68" s="179"/>
      <c r="I68" s="179"/>
      <c r="J68" s="179"/>
      <c r="K68" s="179"/>
      <c r="L68" s="179"/>
      <c r="M68" s="179"/>
      <c r="N68" s="179"/>
      <c r="O68" s="179"/>
      <c r="P68" s="179"/>
      <c r="Q68" s="179"/>
      <c r="R68" s="26" t="s">
        <v>140</v>
      </c>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2"/>
      <c r="AS68" s="22"/>
    </row>
    <row r="69" spans="2:45" ht="15" thickBot="1" x14ac:dyDescent="0.35">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2"/>
      <c r="AS69" s="22"/>
    </row>
    <row r="70" spans="2:45" ht="15.75" customHeight="1" x14ac:dyDescent="0.3">
      <c r="B70" s="229" t="s">
        <v>44</v>
      </c>
      <c r="C70" s="230"/>
      <c r="D70" s="230"/>
      <c r="E70" s="230"/>
      <c r="F70" s="230"/>
      <c r="G70" s="230"/>
      <c r="H70" s="230"/>
      <c r="I70" s="230"/>
      <c r="J70" s="230"/>
      <c r="K70" s="230"/>
      <c r="L70" s="230"/>
      <c r="M70" s="230"/>
      <c r="N70" s="230"/>
      <c r="O70" s="230"/>
      <c r="P70" s="230"/>
      <c r="Q70" s="230"/>
      <c r="R70" s="230"/>
      <c r="S70" s="230"/>
      <c r="T70" s="92"/>
      <c r="U70" s="188" t="s">
        <v>37</v>
      </c>
      <c r="V70" s="188"/>
      <c r="W70" s="188"/>
      <c r="X70" s="176">
        <v>0</v>
      </c>
      <c r="Y70" s="176"/>
      <c r="Z70" s="91"/>
      <c r="AA70" s="91"/>
      <c r="AB70" s="188" t="s">
        <v>38</v>
      </c>
      <c r="AC70" s="188"/>
      <c r="AD70" s="176">
        <v>0</v>
      </c>
      <c r="AE70" s="177"/>
      <c r="AF70" s="88"/>
      <c r="AG70" s="188" t="s">
        <v>39</v>
      </c>
      <c r="AH70" s="188"/>
      <c r="AI70" s="188"/>
      <c r="AJ70" s="188"/>
      <c r="AK70" s="180" t="s">
        <v>36</v>
      </c>
      <c r="AL70" s="180"/>
      <c r="AM70" s="188" t="s">
        <v>40</v>
      </c>
      <c r="AN70" s="189"/>
      <c r="AO70" s="189"/>
      <c r="AP70" s="201" t="s">
        <v>36</v>
      </c>
      <c r="AQ70" s="201"/>
      <c r="AR70" s="22"/>
      <c r="AS70" s="22"/>
    </row>
    <row r="71" spans="2:45" ht="15" thickBot="1" x14ac:dyDescent="0.35">
      <c r="B71" s="185" t="s">
        <v>41</v>
      </c>
      <c r="C71" s="185"/>
      <c r="D71" s="185"/>
      <c r="E71" s="185"/>
      <c r="F71" s="185"/>
      <c r="G71" s="185"/>
      <c r="H71" s="185"/>
      <c r="I71" s="185"/>
      <c r="J71" s="185"/>
      <c r="K71" s="185"/>
      <c r="L71" s="185"/>
      <c r="M71" s="185"/>
      <c r="N71" s="185"/>
      <c r="O71" s="185"/>
      <c r="P71" s="22"/>
      <c r="Q71" s="22"/>
      <c r="R71" s="190" t="s">
        <v>36</v>
      </c>
      <c r="S71" s="190"/>
      <c r="T71" s="190"/>
      <c r="U71" s="190"/>
      <c r="V71" s="190"/>
      <c r="W71" s="190"/>
      <c r="X71" s="190"/>
      <c r="Y71" s="190"/>
      <c r="Z71" s="190"/>
      <c r="AA71" s="190"/>
      <c r="AB71" s="190"/>
      <c r="AC71" s="190"/>
      <c r="AD71" s="190"/>
      <c r="AE71" s="190"/>
      <c r="AF71" s="190"/>
      <c r="AG71" s="190"/>
      <c r="AH71" s="190"/>
      <c r="AI71" s="190"/>
      <c r="AJ71" s="190"/>
      <c r="AK71" s="190"/>
      <c r="AL71" s="190"/>
      <c r="AM71" s="190"/>
      <c r="AN71" s="190"/>
      <c r="AO71" s="190"/>
      <c r="AP71" s="190"/>
      <c r="AQ71" s="190"/>
      <c r="AR71" s="22"/>
      <c r="AS71" s="22"/>
    </row>
    <row r="72" spans="2:45" ht="15.75" customHeight="1" x14ac:dyDescent="0.3">
      <c r="B72" s="179" t="s">
        <v>135</v>
      </c>
      <c r="C72" s="179"/>
      <c r="D72" s="179"/>
      <c r="E72" s="179"/>
      <c r="F72" s="179"/>
      <c r="G72" s="179"/>
      <c r="H72" s="179"/>
      <c r="I72" s="179"/>
      <c r="J72" s="179"/>
      <c r="K72" s="179"/>
      <c r="L72" s="179"/>
      <c r="M72" s="179"/>
      <c r="N72" s="179"/>
      <c r="O72" s="179"/>
      <c r="P72" s="179"/>
      <c r="Q72" s="179"/>
      <c r="R72" s="151" t="s">
        <v>36</v>
      </c>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1"/>
      <c r="AP72" s="151"/>
      <c r="AQ72" s="151"/>
      <c r="AR72" s="22"/>
      <c r="AS72" s="22"/>
    </row>
    <row r="73" spans="2:45" ht="15" thickBot="1" x14ac:dyDescent="0.35">
      <c r="B73" s="217" t="s">
        <v>36</v>
      </c>
      <c r="C73" s="217"/>
      <c r="D73" s="217"/>
      <c r="E73" s="217"/>
      <c r="F73" s="217"/>
      <c r="G73" s="217"/>
      <c r="H73" s="217"/>
      <c r="I73" s="217"/>
      <c r="J73" s="217"/>
      <c r="K73" s="217"/>
      <c r="L73" s="217"/>
      <c r="M73" s="217"/>
      <c r="N73" s="217"/>
      <c r="O73" s="217"/>
      <c r="P73" s="217"/>
      <c r="Q73" s="217"/>
      <c r="R73" s="217"/>
      <c r="S73" s="217"/>
      <c r="T73" s="217"/>
      <c r="U73" s="217"/>
      <c r="V73" s="217"/>
      <c r="W73" s="217"/>
      <c r="X73" s="217"/>
      <c r="Y73" s="217"/>
      <c r="Z73" s="217"/>
      <c r="AA73" s="217"/>
      <c r="AB73" s="217"/>
      <c r="AC73" s="217"/>
      <c r="AD73" s="217"/>
      <c r="AE73" s="217"/>
      <c r="AF73" s="217"/>
      <c r="AG73" s="217"/>
      <c r="AH73" s="217"/>
      <c r="AI73" s="217"/>
      <c r="AJ73" s="217"/>
      <c r="AK73" s="217"/>
      <c r="AL73" s="217"/>
      <c r="AM73" s="217"/>
      <c r="AN73" s="217"/>
      <c r="AO73" s="217"/>
      <c r="AP73" s="217"/>
      <c r="AQ73" s="217"/>
      <c r="AR73" s="22"/>
      <c r="AS73" s="22"/>
    </row>
    <row r="74" spans="2:45" ht="15.75" customHeight="1" x14ac:dyDescent="0.3">
      <c r="B74" s="229" t="s">
        <v>46</v>
      </c>
      <c r="C74" s="230"/>
      <c r="D74" s="230"/>
      <c r="E74" s="230"/>
      <c r="F74" s="230"/>
      <c r="G74" s="230"/>
      <c r="H74" s="230"/>
      <c r="I74" s="230"/>
      <c r="J74" s="230"/>
      <c r="K74" s="230"/>
      <c r="L74" s="230"/>
      <c r="M74" s="230"/>
      <c r="N74" s="230"/>
      <c r="O74" s="230"/>
      <c r="P74" s="230"/>
      <c r="Q74" s="230"/>
      <c r="R74" s="230"/>
      <c r="S74" s="230"/>
      <c r="T74" s="92"/>
      <c r="U74" s="188" t="s">
        <v>37</v>
      </c>
      <c r="V74" s="188"/>
      <c r="W74" s="188"/>
      <c r="X74" s="176">
        <v>0</v>
      </c>
      <c r="Y74" s="176"/>
      <c r="Z74" s="91"/>
      <c r="AA74" s="91"/>
      <c r="AB74" s="188" t="s">
        <v>38</v>
      </c>
      <c r="AC74" s="188"/>
      <c r="AD74" s="176">
        <v>0</v>
      </c>
      <c r="AE74" s="177"/>
      <c r="AF74" s="88"/>
      <c r="AG74" s="188" t="s">
        <v>39</v>
      </c>
      <c r="AH74" s="188"/>
      <c r="AI74" s="188"/>
      <c r="AJ74" s="188"/>
      <c r="AK74" s="180" t="s">
        <v>36</v>
      </c>
      <c r="AL74" s="180"/>
      <c r="AM74" s="188" t="s">
        <v>40</v>
      </c>
      <c r="AN74" s="189"/>
      <c r="AO74" s="189"/>
      <c r="AP74" s="201" t="s">
        <v>36</v>
      </c>
      <c r="AQ74" s="201"/>
      <c r="AR74" s="22"/>
      <c r="AS74" s="22"/>
    </row>
    <row r="75" spans="2:45" ht="15" thickBot="1" x14ac:dyDescent="0.35">
      <c r="B75" s="167" t="s">
        <v>41</v>
      </c>
      <c r="C75" s="167"/>
      <c r="D75" s="167"/>
      <c r="E75" s="167"/>
      <c r="F75" s="167"/>
      <c r="G75" s="167"/>
      <c r="H75" s="167"/>
      <c r="I75" s="167"/>
      <c r="J75" s="167"/>
      <c r="K75" s="167"/>
      <c r="L75" s="167"/>
      <c r="M75" s="167"/>
      <c r="N75" s="167"/>
      <c r="O75" s="167"/>
      <c r="P75" s="22"/>
      <c r="Q75" s="22"/>
      <c r="R75" s="190" t="s">
        <v>36</v>
      </c>
      <c r="S75" s="190"/>
      <c r="T75" s="190"/>
      <c r="U75" s="190"/>
      <c r="V75" s="190"/>
      <c r="W75" s="190"/>
      <c r="X75" s="190"/>
      <c r="Y75" s="190"/>
      <c r="Z75" s="190"/>
      <c r="AA75" s="190"/>
      <c r="AB75" s="190"/>
      <c r="AC75" s="190"/>
      <c r="AD75" s="190"/>
      <c r="AE75" s="190"/>
      <c r="AF75" s="190"/>
      <c r="AG75" s="190"/>
      <c r="AH75" s="190"/>
      <c r="AI75" s="190"/>
      <c r="AJ75" s="190"/>
      <c r="AK75" s="190"/>
      <c r="AL75" s="190"/>
      <c r="AM75" s="190"/>
      <c r="AN75" s="190"/>
      <c r="AO75" s="190"/>
      <c r="AP75" s="190"/>
      <c r="AQ75" s="190"/>
      <c r="AR75" s="22"/>
      <c r="AS75" s="22"/>
    </row>
    <row r="76" spans="2:45" ht="15.75" customHeight="1" x14ac:dyDescent="0.3">
      <c r="B76" s="179" t="s">
        <v>135</v>
      </c>
      <c r="C76" s="179"/>
      <c r="D76" s="179"/>
      <c r="E76" s="179"/>
      <c r="F76" s="179"/>
      <c r="G76" s="179"/>
      <c r="H76" s="179"/>
      <c r="I76" s="179"/>
      <c r="J76" s="179"/>
      <c r="K76" s="179"/>
      <c r="L76" s="179"/>
      <c r="M76" s="179"/>
      <c r="N76" s="179"/>
      <c r="O76" s="179"/>
      <c r="P76" s="179"/>
      <c r="Q76" s="179"/>
      <c r="R76" s="151" t="s">
        <v>36</v>
      </c>
      <c r="S76" s="151"/>
      <c r="T76" s="151"/>
      <c r="U76" s="151"/>
      <c r="V76" s="151"/>
      <c r="W76" s="151"/>
      <c r="X76" s="151"/>
      <c r="Y76" s="151"/>
      <c r="Z76" s="151"/>
      <c r="AA76" s="151"/>
      <c r="AB76" s="151"/>
      <c r="AC76" s="151"/>
      <c r="AD76" s="151"/>
      <c r="AE76" s="151"/>
      <c r="AF76" s="151"/>
      <c r="AG76" s="151"/>
      <c r="AH76" s="151"/>
      <c r="AI76" s="151"/>
      <c r="AJ76" s="151"/>
      <c r="AK76" s="151"/>
      <c r="AL76" s="151"/>
      <c r="AM76" s="151"/>
      <c r="AN76" s="151"/>
      <c r="AO76" s="151"/>
      <c r="AP76" s="151"/>
      <c r="AQ76" s="151"/>
      <c r="AR76" s="22"/>
      <c r="AS76" s="22"/>
    </row>
    <row r="77" spans="2:45" ht="15" thickBot="1" x14ac:dyDescent="0.35">
      <c r="B77" s="217" t="s">
        <v>36</v>
      </c>
      <c r="C77" s="217"/>
      <c r="D77" s="217"/>
      <c r="E77" s="217"/>
      <c r="F77" s="217"/>
      <c r="G77" s="217"/>
      <c r="H77" s="217"/>
      <c r="I77" s="217"/>
      <c r="J77" s="217"/>
      <c r="K77" s="217"/>
      <c r="L77" s="217"/>
      <c r="M77" s="217"/>
      <c r="N77" s="217"/>
      <c r="O77" s="217"/>
      <c r="P77" s="217"/>
      <c r="Q77" s="217"/>
      <c r="R77" s="217"/>
      <c r="S77" s="217"/>
      <c r="T77" s="217"/>
      <c r="U77" s="217"/>
      <c r="V77" s="217"/>
      <c r="W77" s="217"/>
      <c r="X77" s="217"/>
      <c r="Y77" s="217"/>
      <c r="Z77" s="217"/>
      <c r="AA77" s="217"/>
      <c r="AB77" s="217"/>
      <c r="AC77" s="217"/>
      <c r="AD77" s="217"/>
      <c r="AE77" s="217"/>
      <c r="AF77" s="217"/>
      <c r="AG77" s="217"/>
      <c r="AH77" s="217"/>
      <c r="AI77" s="217"/>
      <c r="AJ77" s="217"/>
      <c r="AK77" s="217"/>
      <c r="AL77" s="217"/>
      <c r="AM77" s="217"/>
      <c r="AN77" s="217"/>
      <c r="AO77" s="217"/>
      <c r="AP77" s="217"/>
      <c r="AQ77" s="217"/>
      <c r="AR77" s="22"/>
      <c r="AS77" s="22"/>
    </row>
    <row r="78" spans="2:45" ht="15.75" customHeight="1" x14ac:dyDescent="0.3">
      <c r="B78" s="229" t="s">
        <v>47</v>
      </c>
      <c r="C78" s="230"/>
      <c r="D78" s="230"/>
      <c r="E78" s="230"/>
      <c r="F78" s="230"/>
      <c r="G78" s="230"/>
      <c r="H78" s="230"/>
      <c r="I78" s="230"/>
      <c r="J78" s="230"/>
      <c r="K78" s="230"/>
      <c r="L78" s="230"/>
      <c r="M78" s="230"/>
      <c r="N78" s="230"/>
      <c r="O78" s="230"/>
      <c r="P78" s="230"/>
      <c r="Q78" s="230"/>
      <c r="R78" s="230"/>
      <c r="S78" s="230"/>
      <c r="T78" s="92"/>
      <c r="U78" s="188" t="s">
        <v>37</v>
      </c>
      <c r="V78" s="188"/>
      <c r="W78" s="188"/>
      <c r="X78" s="176">
        <v>0</v>
      </c>
      <c r="Y78" s="176"/>
      <c r="Z78" s="91"/>
      <c r="AA78" s="91"/>
      <c r="AB78" s="188" t="s">
        <v>38</v>
      </c>
      <c r="AC78" s="188"/>
      <c r="AD78" s="176">
        <v>0</v>
      </c>
      <c r="AE78" s="177"/>
      <c r="AF78" s="88"/>
      <c r="AG78" s="188" t="s">
        <v>39</v>
      </c>
      <c r="AH78" s="188"/>
      <c r="AI78" s="188"/>
      <c r="AJ78" s="188"/>
      <c r="AK78" s="180" t="s">
        <v>36</v>
      </c>
      <c r="AL78" s="180"/>
      <c r="AM78" s="188" t="s">
        <v>40</v>
      </c>
      <c r="AN78" s="189"/>
      <c r="AO78" s="189"/>
      <c r="AP78" s="201" t="s">
        <v>36</v>
      </c>
      <c r="AQ78" s="201"/>
      <c r="AR78" s="22"/>
      <c r="AS78" s="22"/>
    </row>
    <row r="79" spans="2:45" ht="15" thickBot="1" x14ac:dyDescent="0.35">
      <c r="B79" s="167" t="s">
        <v>41</v>
      </c>
      <c r="C79" s="167"/>
      <c r="D79" s="167"/>
      <c r="E79" s="167"/>
      <c r="F79" s="167"/>
      <c r="G79" s="167"/>
      <c r="H79" s="167"/>
      <c r="I79" s="167"/>
      <c r="J79" s="167"/>
      <c r="K79" s="167"/>
      <c r="L79" s="167"/>
      <c r="M79" s="167"/>
      <c r="N79" s="167"/>
      <c r="O79" s="167"/>
      <c r="P79" s="22"/>
      <c r="Q79" s="22"/>
      <c r="R79" s="190" t="s">
        <v>36</v>
      </c>
      <c r="S79" s="190"/>
      <c r="T79" s="190"/>
      <c r="U79" s="190"/>
      <c r="V79" s="190"/>
      <c r="W79" s="190"/>
      <c r="X79" s="190"/>
      <c r="Y79" s="190"/>
      <c r="Z79" s="190"/>
      <c r="AA79" s="190"/>
      <c r="AB79" s="190"/>
      <c r="AC79" s="190"/>
      <c r="AD79" s="190"/>
      <c r="AE79" s="190"/>
      <c r="AF79" s="190"/>
      <c r="AG79" s="190"/>
      <c r="AH79" s="190"/>
      <c r="AI79" s="190"/>
      <c r="AJ79" s="190"/>
      <c r="AK79" s="190"/>
      <c r="AL79" s="190"/>
      <c r="AM79" s="190"/>
      <c r="AN79" s="190"/>
      <c r="AO79" s="190"/>
      <c r="AP79" s="190"/>
      <c r="AQ79" s="190"/>
      <c r="AR79" s="22"/>
      <c r="AS79" s="22"/>
    </row>
    <row r="80" spans="2:45" ht="15.75" customHeight="1" x14ac:dyDescent="0.3">
      <c r="B80" s="179" t="s">
        <v>135</v>
      </c>
      <c r="C80" s="179"/>
      <c r="D80" s="179"/>
      <c r="E80" s="179"/>
      <c r="F80" s="179"/>
      <c r="G80" s="179"/>
      <c r="H80" s="179"/>
      <c r="I80" s="179"/>
      <c r="J80" s="179"/>
      <c r="K80" s="179"/>
      <c r="L80" s="179"/>
      <c r="M80" s="179"/>
      <c r="N80" s="179"/>
      <c r="O80" s="179"/>
      <c r="P80" s="179"/>
      <c r="Q80" s="179"/>
      <c r="R80" s="151" t="s">
        <v>36</v>
      </c>
      <c r="S80" s="151"/>
      <c r="T80" s="151"/>
      <c r="U80" s="151"/>
      <c r="V80" s="151"/>
      <c r="W80" s="151"/>
      <c r="X80" s="151"/>
      <c r="Y80" s="151"/>
      <c r="Z80" s="151"/>
      <c r="AA80" s="151"/>
      <c r="AB80" s="151"/>
      <c r="AC80" s="151"/>
      <c r="AD80" s="151"/>
      <c r="AE80" s="151"/>
      <c r="AF80" s="151"/>
      <c r="AG80" s="151"/>
      <c r="AH80" s="151"/>
      <c r="AI80" s="151"/>
      <c r="AJ80" s="151"/>
      <c r="AK80" s="151"/>
      <c r="AL80" s="151"/>
      <c r="AM80" s="151"/>
      <c r="AN80" s="151"/>
      <c r="AO80" s="151"/>
      <c r="AP80" s="151"/>
      <c r="AQ80" s="151"/>
      <c r="AR80" s="22"/>
      <c r="AS80" s="22"/>
    </row>
    <row r="81" spans="1:45" ht="15.75" customHeight="1" thickBot="1" x14ac:dyDescent="0.35">
      <c r="B81" s="217" t="s">
        <v>36</v>
      </c>
      <c r="C81" s="217"/>
      <c r="D81" s="217"/>
      <c r="E81" s="217"/>
      <c r="F81" s="217"/>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c r="AJ81" s="217"/>
      <c r="AK81" s="217"/>
      <c r="AL81" s="217"/>
      <c r="AM81" s="217"/>
      <c r="AN81" s="217"/>
      <c r="AO81" s="217"/>
      <c r="AP81" s="217"/>
      <c r="AQ81" s="217"/>
      <c r="AR81" s="22"/>
      <c r="AS81" s="22"/>
    </row>
    <row r="82" spans="1:45" ht="15.75" customHeight="1" x14ac:dyDescent="0.3">
      <c r="B82" s="229" t="s">
        <v>48</v>
      </c>
      <c r="C82" s="230"/>
      <c r="D82" s="230"/>
      <c r="E82" s="230"/>
      <c r="F82" s="230"/>
      <c r="G82" s="230"/>
      <c r="H82" s="230"/>
      <c r="I82" s="230"/>
      <c r="J82" s="230"/>
      <c r="K82" s="230"/>
      <c r="L82" s="230"/>
      <c r="M82" s="230"/>
      <c r="N82" s="230"/>
      <c r="O82" s="230"/>
      <c r="P82" s="230"/>
      <c r="Q82" s="230"/>
      <c r="R82" s="230"/>
      <c r="S82" s="230"/>
      <c r="T82" s="92"/>
      <c r="U82" s="188" t="s">
        <v>37</v>
      </c>
      <c r="V82" s="188"/>
      <c r="W82" s="188"/>
      <c r="X82" s="176">
        <v>0</v>
      </c>
      <c r="Y82" s="176"/>
      <c r="Z82" s="91"/>
      <c r="AA82" s="91"/>
      <c r="AB82" s="188" t="s">
        <v>38</v>
      </c>
      <c r="AC82" s="188"/>
      <c r="AD82" s="176">
        <v>0</v>
      </c>
      <c r="AE82" s="177"/>
      <c r="AF82" s="88"/>
      <c r="AG82" s="188" t="s">
        <v>39</v>
      </c>
      <c r="AH82" s="188"/>
      <c r="AI82" s="188"/>
      <c r="AJ82" s="188"/>
      <c r="AK82" s="180" t="s">
        <v>36</v>
      </c>
      <c r="AL82" s="180"/>
      <c r="AM82" s="188" t="s">
        <v>40</v>
      </c>
      <c r="AN82" s="189"/>
      <c r="AO82" s="189"/>
      <c r="AP82" s="201" t="s">
        <v>36</v>
      </c>
      <c r="AQ82" s="201"/>
      <c r="AR82" s="22"/>
      <c r="AS82" s="22"/>
    </row>
    <row r="83" spans="1:45" ht="15" thickBot="1" x14ac:dyDescent="0.35">
      <c r="B83" s="167" t="s">
        <v>41</v>
      </c>
      <c r="C83" s="167"/>
      <c r="D83" s="167"/>
      <c r="E83" s="167"/>
      <c r="F83" s="167"/>
      <c r="G83" s="167"/>
      <c r="H83" s="167"/>
      <c r="I83" s="167"/>
      <c r="J83" s="167"/>
      <c r="K83" s="167"/>
      <c r="L83" s="167"/>
      <c r="M83" s="167"/>
      <c r="N83" s="167"/>
      <c r="O83" s="167"/>
      <c r="P83" s="22"/>
      <c r="Q83" s="22"/>
      <c r="R83" s="190" t="s">
        <v>36</v>
      </c>
      <c r="S83" s="190"/>
      <c r="T83" s="190"/>
      <c r="U83" s="190"/>
      <c r="V83" s="190"/>
      <c r="W83" s="190"/>
      <c r="X83" s="190"/>
      <c r="Y83" s="190"/>
      <c r="Z83" s="190"/>
      <c r="AA83" s="190"/>
      <c r="AB83" s="190"/>
      <c r="AC83" s="190"/>
      <c r="AD83" s="190"/>
      <c r="AE83" s="190"/>
      <c r="AF83" s="190"/>
      <c r="AG83" s="190"/>
      <c r="AH83" s="190"/>
      <c r="AI83" s="190"/>
      <c r="AJ83" s="190"/>
      <c r="AK83" s="190"/>
      <c r="AL83" s="190"/>
      <c r="AM83" s="190"/>
      <c r="AN83" s="190"/>
      <c r="AO83" s="190"/>
      <c r="AP83" s="190"/>
      <c r="AQ83" s="190"/>
      <c r="AR83" s="22"/>
      <c r="AS83" s="22"/>
    </row>
    <row r="84" spans="1:45" ht="15.75" customHeight="1" x14ac:dyDescent="0.3">
      <c r="B84" s="179" t="s">
        <v>135</v>
      </c>
      <c r="C84" s="179"/>
      <c r="D84" s="179"/>
      <c r="E84" s="179"/>
      <c r="F84" s="179"/>
      <c r="G84" s="179"/>
      <c r="H84" s="179"/>
      <c r="I84" s="179"/>
      <c r="J84" s="179"/>
      <c r="K84" s="179"/>
      <c r="L84" s="179"/>
      <c r="M84" s="179"/>
      <c r="N84" s="179"/>
      <c r="O84" s="179"/>
      <c r="P84" s="179"/>
      <c r="Q84" s="179"/>
      <c r="R84" s="151" t="s">
        <v>36</v>
      </c>
      <c r="S84" s="151"/>
      <c r="T84" s="151"/>
      <c r="U84" s="151"/>
      <c r="V84" s="151"/>
      <c r="W84" s="151"/>
      <c r="X84" s="151"/>
      <c r="Y84" s="151"/>
      <c r="Z84" s="151"/>
      <c r="AA84" s="151"/>
      <c r="AB84" s="151"/>
      <c r="AC84" s="151"/>
      <c r="AD84" s="151"/>
      <c r="AE84" s="151"/>
      <c r="AF84" s="151"/>
      <c r="AG84" s="151"/>
      <c r="AH84" s="151"/>
      <c r="AI84" s="151"/>
      <c r="AJ84" s="151"/>
      <c r="AK84" s="151"/>
      <c r="AL84" s="151"/>
      <c r="AM84" s="151"/>
      <c r="AN84" s="151"/>
      <c r="AO84" s="151"/>
      <c r="AP84" s="151"/>
      <c r="AQ84" s="151"/>
      <c r="AR84" s="22"/>
      <c r="AS84" s="22"/>
    </row>
    <row r="85" spans="1:45" ht="14.4" customHeight="1" thickBot="1" x14ac:dyDescent="0.35">
      <c r="B85" s="191" t="s">
        <v>36</v>
      </c>
      <c r="C85" s="191"/>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191"/>
      <c r="AM85" s="191"/>
      <c r="AN85" s="191"/>
      <c r="AO85" s="191"/>
      <c r="AP85" s="191"/>
      <c r="AQ85" s="191"/>
      <c r="AR85" s="22"/>
      <c r="AS85" s="22"/>
    </row>
    <row r="86" spans="1:45" ht="15.75" customHeight="1" x14ac:dyDescent="0.3">
      <c r="B86" s="229" t="s">
        <v>49</v>
      </c>
      <c r="C86" s="230"/>
      <c r="D86" s="230"/>
      <c r="E86" s="230"/>
      <c r="F86" s="230"/>
      <c r="G86" s="230"/>
      <c r="H86" s="230"/>
      <c r="I86" s="230"/>
      <c r="J86" s="230"/>
      <c r="K86" s="230"/>
      <c r="L86" s="230"/>
      <c r="M86" s="230"/>
      <c r="N86" s="230"/>
      <c r="O86" s="230"/>
      <c r="P86" s="230"/>
      <c r="Q86" s="230"/>
      <c r="R86" s="230"/>
      <c r="S86" s="230"/>
      <c r="T86" s="92"/>
      <c r="U86" s="188" t="s">
        <v>37</v>
      </c>
      <c r="V86" s="188"/>
      <c r="W86" s="188"/>
      <c r="X86" s="176">
        <v>0</v>
      </c>
      <c r="Y86" s="176"/>
      <c r="Z86" s="91"/>
      <c r="AA86" s="91"/>
      <c r="AB86" s="188" t="s">
        <v>38</v>
      </c>
      <c r="AC86" s="188"/>
      <c r="AD86" s="176">
        <v>0</v>
      </c>
      <c r="AE86" s="177"/>
      <c r="AF86" s="88"/>
      <c r="AG86" s="188" t="s">
        <v>39</v>
      </c>
      <c r="AH86" s="188"/>
      <c r="AI86" s="188"/>
      <c r="AJ86" s="188"/>
      <c r="AK86" s="180" t="s">
        <v>36</v>
      </c>
      <c r="AL86" s="180"/>
      <c r="AM86" s="188" t="s">
        <v>40</v>
      </c>
      <c r="AN86" s="189"/>
      <c r="AO86" s="189"/>
      <c r="AP86" s="201" t="s">
        <v>36</v>
      </c>
      <c r="AQ86" s="201"/>
      <c r="AR86" s="22"/>
      <c r="AS86" s="22"/>
    </row>
    <row r="87" spans="1:45" ht="15" thickBot="1" x14ac:dyDescent="0.35">
      <c r="B87" s="167" t="s">
        <v>41</v>
      </c>
      <c r="C87" s="167"/>
      <c r="D87" s="167"/>
      <c r="E87" s="167"/>
      <c r="F87" s="167"/>
      <c r="G87" s="167"/>
      <c r="H87" s="167"/>
      <c r="I87" s="167"/>
      <c r="J87" s="167"/>
      <c r="K87" s="167"/>
      <c r="L87" s="167"/>
      <c r="M87" s="167"/>
      <c r="N87" s="167"/>
      <c r="O87" s="167"/>
      <c r="P87" s="22"/>
      <c r="Q87" s="22"/>
      <c r="R87" s="190" t="s">
        <v>36</v>
      </c>
      <c r="S87" s="190"/>
      <c r="T87" s="190"/>
      <c r="U87" s="190"/>
      <c r="V87" s="190"/>
      <c r="W87" s="190"/>
      <c r="X87" s="190"/>
      <c r="Y87" s="190"/>
      <c r="Z87" s="190"/>
      <c r="AA87" s="190"/>
      <c r="AB87" s="190"/>
      <c r="AC87" s="190"/>
      <c r="AD87" s="190"/>
      <c r="AE87" s="190"/>
      <c r="AF87" s="190"/>
      <c r="AG87" s="190"/>
      <c r="AH87" s="190"/>
      <c r="AI87" s="190"/>
      <c r="AJ87" s="190"/>
      <c r="AK87" s="190"/>
      <c r="AL87" s="190"/>
      <c r="AM87" s="190"/>
      <c r="AN87" s="190"/>
      <c r="AO87" s="190"/>
      <c r="AP87" s="190"/>
      <c r="AQ87" s="190"/>
      <c r="AR87" s="22"/>
      <c r="AS87" s="22"/>
    </row>
    <row r="88" spans="1:45" ht="15.75" customHeight="1" x14ac:dyDescent="0.3">
      <c r="B88" s="179" t="s">
        <v>135</v>
      </c>
      <c r="C88" s="179"/>
      <c r="D88" s="179"/>
      <c r="E88" s="179"/>
      <c r="F88" s="179"/>
      <c r="G88" s="179"/>
      <c r="H88" s="179"/>
      <c r="I88" s="179"/>
      <c r="J88" s="179"/>
      <c r="K88" s="179"/>
      <c r="L88" s="179"/>
      <c r="M88" s="179"/>
      <c r="N88" s="179"/>
      <c r="O88" s="179"/>
      <c r="P88" s="179"/>
      <c r="Q88" s="179"/>
      <c r="R88" s="151" t="s">
        <v>36</v>
      </c>
      <c r="S88" s="151"/>
      <c r="T88" s="151"/>
      <c r="U88" s="151"/>
      <c r="V88" s="151"/>
      <c r="W88" s="151"/>
      <c r="X88" s="151"/>
      <c r="Y88" s="151"/>
      <c r="Z88" s="151"/>
      <c r="AA88" s="151"/>
      <c r="AB88" s="151"/>
      <c r="AC88" s="151"/>
      <c r="AD88" s="151"/>
      <c r="AE88" s="151"/>
      <c r="AF88" s="151"/>
      <c r="AG88" s="151"/>
      <c r="AH88" s="151"/>
      <c r="AI88" s="151"/>
      <c r="AJ88" s="151"/>
      <c r="AK88" s="151"/>
      <c r="AL88" s="151"/>
      <c r="AM88" s="151"/>
      <c r="AN88" s="151"/>
      <c r="AO88" s="151"/>
      <c r="AP88" s="151"/>
      <c r="AQ88" s="151"/>
      <c r="AR88" s="22"/>
      <c r="AS88" s="22"/>
    </row>
    <row r="89" spans="1:45" ht="14.4" customHeight="1" thickBot="1" x14ac:dyDescent="0.35">
      <c r="B89" s="191" t="s">
        <v>36</v>
      </c>
      <c r="C89" s="191"/>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191"/>
      <c r="AP89" s="191"/>
      <c r="AQ89" s="191"/>
      <c r="AR89" s="22"/>
      <c r="AS89" s="22"/>
    </row>
    <row r="90" spans="1:45" ht="15.75" customHeight="1" x14ac:dyDescent="0.3">
      <c r="B90" s="229" t="s">
        <v>50</v>
      </c>
      <c r="C90" s="230"/>
      <c r="D90" s="230"/>
      <c r="E90" s="230"/>
      <c r="F90" s="230"/>
      <c r="G90" s="230"/>
      <c r="H90" s="230"/>
      <c r="I90" s="230"/>
      <c r="J90" s="230"/>
      <c r="K90" s="230"/>
      <c r="L90" s="230"/>
      <c r="M90" s="230"/>
      <c r="N90" s="230"/>
      <c r="O90" s="230"/>
      <c r="P90" s="230"/>
      <c r="Q90" s="230"/>
      <c r="R90" s="230"/>
      <c r="S90" s="230"/>
      <c r="T90" s="92"/>
      <c r="U90" s="188" t="s">
        <v>37</v>
      </c>
      <c r="V90" s="188"/>
      <c r="W90" s="188"/>
      <c r="X90" s="176">
        <v>0</v>
      </c>
      <c r="Y90" s="176"/>
      <c r="Z90" s="91"/>
      <c r="AA90" s="91"/>
      <c r="AB90" s="188" t="s">
        <v>38</v>
      </c>
      <c r="AC90" s="188"/>
      <c r="AD90" s="176">
        <v>0</v>
      </c>
      <c r="AE90" s="177"/>
      <c r="AF90" s="88"/>
      <c r="AG90" s="188" t="s">
        <v>39</v>
      </c>
      <c r="AH90" s="188"/>
      <c r="AI90" s="188"/>
      <c r="AJ90" s="188"/>
      <c r="AK90" s="180" t="s">
        <v>36</v>
      </c>
      <c r="AL90" s="180"/>
      <c r="AM90" s="188" t="s">
        <v>40</v>
      </c>
      <c r="AN90" s="189"/>
      <c r="AO90" s="189"/>
      <c r="AP90" s="201" t="s">
        <v>36</v>
      </c>
      <c r="AQ90" s="201"/>
      <c r="AR90" s="22"/>
      <c r="AS90" s="22"/>
    </row>
    <row r="91" spans="1:45" ht="15" customHeight="1" thickBot="1" x14ac:dyDescent="0.35">
      <c r="B91" s="167" t="s">
        <v>41</v>
      </c>
      <c r="C91" s="167"/>
      <c r="D91" s="167"/>
      <c r="E91" s="167"/>
      <c r="F91" s="167"/>
      <c r="G91" s="167"/>
      <c r="H91" s="167"/>
      <c r="I91" s="167"/>
      <c r="J91" s="167"/>
      <c r="K91" s="167"/>
      <c r="L91" s="167"/>
      <c r="M91" s="167"/>
      <c r="N91" s="167"/>
      <c r="O91" s="167"/>
      <c r="P91" s="22"/>
      <c r="Q91" s="22"/>
      <c r="R91" s="190" t="s">
        <v>36</v>
      </c>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90"/>
      <c r="AP91" s="190"/>
      <c r="AQ91" s="190"/>
      <c r="AR91" s="22"/>
      <c r="AS91" s="22"/>
    </row>
    <row r="92" spans="1:45" ht="15.75" customHeight="1" x14ac:dyDescent="0.3">
      <c r="B92" s="179" t="s">
        <v>135</v>
      </c>
      <c r="C92" s="179"/>
      <c r="D92" s="179"/>
      <c r="E92" s="179"/>
      <c r="F92" s="179"/>
      <c r="G92" s="179"/>
      <c r="H92" s="179"/>
      <c r="I92" s="179"/>
      <c r="J92" s="179"/>
      <c r="K92" s="179"/>
      <c r="L92" s="179"/>
      <c r="M92" s="179"/>
      <c r="N92" s="179"/>
      <c r="O92" s="179"/>
      <c r="P92" s="179"/>
      <c r="Q92" s="179"/>
      <c r="R92" s="151" t="s">
        <v>36</v>
      </c>
      <c r="S92" s="151"/>
      <c r="T92" s="151"/>
      <c r="U92" s="151"/>
      <c r="V92" s="151"/>
      <c r="W92" s="151"/>
      <c r="X92" s="151"/>
      <c r="Y92" s="151"/>
      <c r="Z92" s="151"/>
      <c r="AA92" s="151"/>
      <c r="AB92" s="151"/>
      <c r="AC92" s="151"/>
      <c r="AD92" s="151"/>
      <c r="AE92" s="151"/>
      <c r="AF92" s="151"/>
      <c r="AG92" s="151"/>
      <c r="AH92" s="151"/>
      <c r="AI92" s="151"/>
      <c r="AJ92" s="151"/>
      <c r="AK92" s="151"/>
      <c r="AL92" s="151"/>
      <c r="AM92" s="151"/>
      <c r="AN92" s="151"/>
      <c r="AO92" s="151"/>
      <c r="AP92" s="151"/>
      <c r="AQ92" s="151"/>
      <c r="AR92" s="22"/>
      <c r="AS92" s="22"/>
    </row>
    <row r="93" spans="1:45" ht="15.6" customHeight="1" thickBot="1" x14ac:dyDescent="0.35">
      <c r="B93" s="191" t="s">
        <v>36</v>
      </c>
      <c r="C93" s="191"/>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1"/>
      <c r="AP93" s="191"/>
      <c r="AQ93" s="191"/>
      <c r="AR93" s="22"/>
      <c r="AS93" s="22"/>
    </row>
    <row r="94" spans="1:45" ht="15.75" customHeight="1" thickTop="1" x14ac:dyDescent="0.3">
      <c r="B94" s="206" t="s">
        <v>51</v>
      </c>
      <c r="C94" s="206"/>
      <c r="D94" s="206"/>
      <c r="E94" s="206"/>
      <c r="F94" s="206"/>
      <c r="G94" s="206"/>
      <c r="H94" s="206"/>
      <c r="I94" s="206"/>
      <c r="J94" s="206"/>
      <c r="K94" s="206"/>
      <c r="L94" s="206"/>
      <c r="M94" s="206"/>
      <c r="N94" s="206"/>
      <c r="O94" s="206"/>
      <c r="P94" s="206"/>
      <c r="Q94" s="206"/>
      <c r="R94" s="206"/>
      <c r="S94" s="206"/>
      <c r="T94" s="206"/>
      <c r="U94" s="186" t="s">
        <v>37</v>
      </c>
      <c r="V94" s="186"/>
      <c r="W94" s="186"/>
      <c r="X94" s="165">
        <v>0</v>
      </c>
      <c r="Y94" s="165"/>
      <c r="Z94" s="46"/>
      <c r="AA94" s="46"/>
      <c r="AB94" s="46"/>
      <c r="AC94" s="46"/>
      <c r="AD94" s="46"/>
      <c r="AE94" s="46"/>
      <c r="AF94" s="46"/>
      <c r="AG94" s="186" t="s">
        <v>39</v>
      </c>
      <c r="AH94" s="186"/>
      <c r="AI94" s="186"/>
      <c r="AJ94" s="186"/>
      <c r="AK94" s="183" t="s">
        <v>36</v>
      </c>
      <c r="AL94" s="183"/>
      <c r="AM94" s="186" t="s">
        <v>40</v>
      </c>
      <c r="AN94" s="187"/>
      <c r="AO94" s="187"/>
      <c r="AP94" s="207" t="s">
        <v>36</v>
      </c>
      <c r="AQ94" s="208"/>
      <c r="AR94" s="22"/>
      <c r="AS94" s="22"/>
    </row>
    <row r="95" spans="1:45" ht="15" thickBot="1" x14ac:dyDescent="0.35">
      <c r="A95" s="17"/>
      <c r="B95" s="28" t="s">
        <v>127</v>
      </c>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30"/>
      <c r="AS95" s="22"/>
    </row>
    <row r="97" spans="1:47" ht="16.2" thickBot="1" x14ac:dyDescent="0.35">
      <c r="AH97" s="210" t="s">
        <v>52</v>
      </c>
      <c r="AI97" s="210"/>
      <c r="AJ97" s="210"/>
      <c r="AK97" s="210"/>
      <c r="AL97" s="210"/>
      <c r="AM97" s="210"/>
      <c r="AN97" s="86"/>
      <c r="AO97" s="166">
        <f>SUM(AQ41,AQ45,AQ49,AG52,AP70,AP74,AP78,AP82,AP86,AP90,AP94)</f>
        <v>0</v>
      </c>
      <c r="AP97" s="166"/>
      <c r="AQ97" s="166"/>
    </row>
    <row r="98" spans="1:47" ht="16.2" thickTop="1" x14ac:dyDescent="0.3">
      <c r="AH98" s="65"/>
      <c r="AI98" s="65"/>
      <c r="AJ98" s="65"/>
      <c r="AK98" s="65"/>
      <c r="AL98" s="65"/>
      <c r="AM98" s="65"/>
      <c r="AN98" s="22"/>
      <c r="AO98" s="22"/>
      <c r="AP98" s="22"/>
      <c r="AQ98" s="22"/>
    </row>
    <row r="99" spans="1:47" x14ac:dyDescent="0.3">
      <c r="B99" s="19"/>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R99" s="22"/>
      <c r="AS99" s="22"/>
      <c r="AT99" s="22"/>
      <c r="AU99" s="22"/>
    </row>
    <row r="100" spans="1:47" x14ac:dyDescent="0.3">
      <c r="B100" s="19"/>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R100" s="22"/>
      <c r="AS100" s="22"/>
      <c r="AT100" s="22"/>
      <c r="AU100" s="22"/>
    </row>
    <row r="101" spans="1:47" ht="52.2" customHeight="1" x14ac:dyDescent="0.3">
      <c r="A101" s="144" t="e" vm="1">
        <v>#VALUE!</v>
      </c>
      <c r="B101" s="144"/>
      <c r="C101" s="144"/>
      <c r="D101" s="144"/>
      <c r="E101" s="144"/>
      <c r="F101" s="144"/>
      <c r="G101" s="144"/>
      <c r="H101" s="144"/>
      <c r="I101" s="144"/>
      <c r="J101" s="144"/>
      <c r="K101" s="144"/>
      <c r="L101" s="144"/>
      <c r="M101" s="144"/>
      <c r="N101" s="144"/>
      <c r="O101" s="144"/>
      <c r="P101" s="144"/>
      <c r="Q101" s="144"/>
      <c r="R101" s="144"/>
      <c r="S101" s="144"/>
      <c r="T101" s="144"/>
      <c r="U101" s="144"/>
      <c r="V101" s="144"/>
      <c r="W101" s="144"/>
      <c r="X101" s="144"/>
      <c r="Y101" s="144"/>
      <c r="Z101" s="144"/>
      <c r="AA101" s="144"/>
      <c r="AB101" s="144"/>
      <c r="AC101" s="144"/>
      <c r="AD101" s="144"/>
      <c r="AE101" s="144"/>
      <c r="AF101" s="144"/>
      <c r="AG101" s="144"/>
      <c r="AH101" s="144"/>
      <c r="AI101" s="144"/>
      <c r="AJ101" s="144"/>
      <c r="AK101" s="144"/>
      <c r="AL101" s="144"/>
      <c r="AM101" s="144"/>
      <c r="AN101" s="144"/>
      <c r="AO101" s="144"/>
      <c r="AP101" s="144"/>
      <c r="AQ101" s="144"/>
      <c r="AR101" s="66"/>
    </row>
    <row r="102" spans="1:47" ht="14.4" customHeight="1" x14ac:dyDescent="0.3">
      <c r="A102" s="144"/>
      <c r="B102" s="144"/>
      <c r="C102" s="144"/>
      <c r="D102" s="144"/>
      <c r="E102" s="144"/>
      <c r="F102" s="144"/>
      <c r="G102" s="144"/>
      <c r="H102" s="144"/>
      <c r="I102" s="144"/>
      <c r="J102" s="144"/>
      <c r="K102" s="144"/>
      <c r="L102" s="144"/>
      <c r="M102" s="144"/>
      <c r="N102" s="144"/>
      <c r="O102" s="144"/>
      <c r="P102" s="144"/>
      <c r="Q102" s="144"/>
      <c r="R102" s="144"/>
      <c r="S102" s="144"/>
      <c r="T102" s="144"/>
      <c r="U102" s="144"/>
      <c r="V102" s="144"/>
      <c r="W102" s="144"/>
      <c r="X102" s="144"/>
      <c r="Y102" s="144"/>
      <c r="Z102" s="144"/>
      <c r="AA102" s="144"/>
      <c r="AB102" s="144"/>
      <c r="AC102" s="144"/>
      <c r="AD102" s="144"/>
      <c r="AE102" s="144"/>
      <c r="AF102" s="144"/>
      <c r="AG102" s="144"/>
      <c r="AH102" s="144"/>
      <c r="AI102" s="144"/>
      <c r="AJ102" s="144"/>
      <c r="AK102" s="144"/>
      <c r="AL102" s="144"/>
      <c r="AM102" s="144"/>
      <c r="AN102" s="144"/>
      <c r="AO102" s="144"/>
      <c r="AP102" s="144"/>
      <c r="AQ102" s="144"/>
    </row>
    <row r="103" spans="1:47" ht="14.4" customHeight="1" x14ac:dyDescent="0.3"/>
    <row r="104" spans="1:47" ht="14.4" customHeight="1" x14ac:dyDescent="0.3">
      <c r="T104" s="175"/>
      <c r="U104" s="175"/>
      <c r="V104" s="175"/>
      <c r="W104" s="175"/>
      <c r="X104" s="175"/>
      <c r="Y104" s="175"/>
      <c r="Z104" s="175"/>
      <c r="AA104" s="175"/>
      <c r="AB104" s="175"/>
      <c r="AC104" s="175"/>
      <c r="AD104" s="175"/>
      <c r="AE104" s="175"/>
    </row>
    <row r="105" spans="1:47" ht="6" customHeight="1" x14ac:dyDescent="0.3"/>
    <row r="106" spans="1:47" x14ac:dyDescent="0.3">
      <c r="B106" s="181" t="s">
        <v>23</v>
      </c>
      <c r="C106" s="149"/>
      <c r="D106" s="149"/>
      <c r="E106" s="149"/>
      <c r="F106" s="149"/>
      <c r="G106" s="149"/>
      <c r="H106" s="149"/>
      <c r="I106" s="87"/>
      <c r="J106" s="182">
        <f>J12</f>
        <v>0</v>
      </c>
      <c r="K106" s="182"/>
      <c r="L106" s="182"/>
      <c r="M106" s="182"/>
      <c r="N106" s="182"/>
      <c r="O106" s="182"/>
      <c r="P106" s="182"/>
      <c r="Q106" s="182"/>
      <c r="R106" s="182"/>
      <c r="S106" s="182"/>
      <c r="T106" s="182"/>
      <c r="U106" s="182"/>
      <c r="V106" s="182"/>
      <c r="W106" s="182"/>
      <c r="X106" s="182"/>
      <c r="Y106" s="182"/>
      <c r="Z106" s="182"/>
      <c r="AA106" s="182"/>
      <c r="AB106" s="182"/>
      <c r="AC106" s="182"/>
      <c r="AD106" s="182"/>
      <c r="AE106" s="182"/>
      <c r="AF106" s="182"/>
      <c r="AG106" s="182"/>
      <c r="AH106" s="182"/>
      <c r="AI106" s="182"/>
      <c r="AJ106" s="182"/>
      <c r="AK106" s="182"/>
      <c r="AL106" s="182"/>
      <c r="AM106" s="182"/>
      <c r="AN106" s="182"/>
      <c r="AO106" s="182"/>
      <c r="AP106" s="182"/>
      <c r="AQ106" s="182"/>
    </row>
    <row r="107" spans="1:47" x14ac:dyDescent="0.3">
      <c r="B107" s="87"/>
      <c r="I107" s="87"/>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row>
    <row r="108" spans="1:47" ht="26.25" customHeight="1" x14ac:dyDescent="0.5">
      <c r="B108" s="169" t="s">
        <v>313</v>
      </c>
      <c r="C108" s="169"/>
      <c r="D108" s="169"/>
      <c r="E108" s="169"/>
      <c r="F108" s="169"/>
      <c r="G108" s="169"/>
      <c r="H108" s="169"/>
      <c r="I108" s="169"/>
      <c r="J108" s="169"/>
      <c r="K108" s="169"/>
      <c r="L108" s="169"/>
      <c r="M108" s="169"/>
      <c r="N108" s="169"/>
      <c r="O108" s="169"/>
      <c r="P108" s="169"/>
      <c r="Q108" s="169"/>
      <c r="R108" s="169"/>
      <c r="S108" s="169"/>
      <c r="T108" s="169"/>
      <c r="U108" s="169"/>
      <c r="V108" s="169"/>
      <c r="W108" s="169"/>
      <c r="X108" s="169"/>
      <c r="Y108" s="169"/>
      <c r="Z108" s="169"/>
      <c r="AA108" s="169"/>
      <c r="AB108" s="169"/>
      <c r="AC108" s="169"/>
      <c r="AD108" s="169"/>
      <c r="AE108" s="169"/>
      <c r="AF108" s="169"/>
      <c r="AG108" s="169"/>
      <c r="AH108" s="169"/>
      <c r="AI108" s="169"/>
      <c r="AJ108" s="169"/>
      <c r="AK108" s="169"/>
      <c r="AL108" s="169"/>
      <c r="AM108" s="169"/>
      <c r="AN108" s="169"/>
      <c r="AO108" s="169"/>
      <c r="AP108" s="169"/>
      <c r="AQ108" s="169"/>
    </row>
    <row r="109" spans="1:47" ht="26.25" customHeight="1" x14ac:dyDescent="0.5">
      <c r="B109" s="169" t="s">
        <v>314</v>
      </c>
      <c r="C109" s="169"/>
      <c r="D109" s="169"/>
      <c r="E109" s="169"/>
      <c r="F109" s="169"/>
      <c r="G109" s="169"/>
      <c r="H109" s="169"/>
      <c r="I109" s="169"/>
      <c r="J109" s="169"/>
      <c r="K109" s="169"/>
      <c r="L109" s="169"/>
      <c r="M109" s="169"/>
      <c r="N109" s="169"/>
      <c r="O109" s="169"/>
      <c r="P109" s="169"/>
      <c r="Q109" s="169"/>
      <c r="R109" s="169"/>
      <c r="S109" s="169"/>
      <c r="T109" s="169"/>
      <c r="U109" s="169"/>
      <c r="V109" s="169"/>
      <c r="W109" s="169"/>
      <c r="X109" s="169"/>
      <c r="Y109" s="169"/>
      <c r="Z109" s="169"/>
      <c r="AA109" s="169"/>
      <c r="AB109" s="169"/>
      <c r="AC109" s="169"/>
      <c r="AD109" s="169"/>
      <c r="AE109" s="169"/>
      <c r="AF109" s="169"/>
      <c r="AG109" s="169"/>
      <c r="AH109" s="169"/>
      <c r="AI109" s="169"/>
      <c r="AJ109" s="169"/>
      <c r="AK109" s="169"/>
      <c r="AL109" s="169"/>
      <c r="AM109" s="169"/>
      <c r="AN109" s="169"/>
      <c r="AO109" s="169"/>
      <c r="AP109" s="169"/>
      <c r="AQ109" s="169"/>
    </row>
    <row r="110" spans="1:47" ht="14.4" customHeight="1" x14ac:dyDescent="0.3">
      <c r="B110" s="60"/>
      <c r="C110" s="209"/>
      <c r="D110" s="209"/>
      <c r="E110" s="209"/>
      <c r="F110" s="209"/>
      <c r="G110" s="209"/>
      <c r="H110" s="209"/>
      <c r="I110" s="209"/>
      <c r="J110" s="209"/>
      <c r="K110" s="209"/>
      <c r="L110" s="209"/>
      <c r="M110" s="209"/>
      <c r="N110" s="209"/>
      <c r="O110" s="209"/>
      <c r="P110" s="209"/>
      <c r="Q110" s="209"/>
      <c r="R110" s="209"/>
      <c r="S110" s="209"/>
      <c r="T110" s="209"/>
      <c r="U110" s="209"/>
      <c r="V110" s="209"/>
      <c r="W110" s="209"/>
      <c r="X110" s="209"/>
      <c r="Y110" s="209"/>
      <c r="Z110" s="209"/>
      <c r="AA110" s="209"/>
      <c r="AB110" s="209"/>
      <c r="AC110" s="209"/>
      <c r="AD110" s="209"/>
      <c r="AE110" s="209"/>
      <c r="AF110" s="209"/>
      <c r="AG110" s="209"/>
      <c r="AH110" s="209"/>
      <c r="AI110" s="209"/>
      <c r="AJ110" s="209"/>
      <c r="AK110" s="209"/>
      <c r="AL110" s="209"/>
      <c r="AM110" s="209"/>
      <c r="AN110" s="209"/>
      <c r="AO110" s="209"/>
      <c r="AP110" s="209"/>
      <c r="AQ110" s="209"/>
    </row>
    <row r="111" spans="1:47" ht="9" customHeight="1" x14ac:dyDescent="0.3">
      <c r="B111" s="31"/>
      <c r="C111" s="178"/>
      <c r="D111" s="178"/>
      <c r="E111" s="178"/>
      <c r="F111" s="178"/>
      <c r="G111" s="178"/>
      <c r="H111" s="178"/>
      <c r="I111" s="178"/>
      <c r="J111" s="178"/>
      <c r="K111" s="178"/>
      <c r="L111" s="178"/>
      <c r="M111" s="178"/>
      <c r="N111" s="178"/>
      <c r="O111" s="178"/>
      <c r="P111" s="178"/>
      <c r="Q111" s="178"/>
      <c r="R111" s="178"/>
      <c r="S111" s="178"/>
      <c r="T111" s="178"/>
      <c r="U111" s="178"/>
      <c r="V111" s="178"/>
      <c r="W111" s="178"/>
      <c r="X111" s="178"/>
      <c r="Y111" s="178"/>
      <c r="Z111" s="178"/>
      <c r="AA111" s="178"/>
      <c r="AB111" s="178"/>
      <c r="AC111" s="178"/>
      <c r="AD111" s="178"/>
      <c r="AE111" s="178"/>
      <c r="AF111" s="178"/>
      <c r="AG111" s="178"/>
      <c r="AH111" s="178"/>
      <c r="AI111" s="178"/>
      <c r="AJ111" s="178"/>
      <c r="AK111" s="178"/>
      <c r="AL111" s="178"/>
      <c r="AM111" s="178"/>
      <c r="AN111" s="178"/>
      <c r="AO111" s="178"/>
      <c r="AP111" s="178"/>
      <c r="AQ111" s="178"/>
      <c r="AR111" s="11"/>
      <c r="AS111" s="11"/>
    </row>
    <row r="112" spans="1:47" ht="29.25" customHeight="1" x14ac:dyDescent="0.5">
      <c r="B112" s="211" t="s">
        <v>315</v>
      </c>
      <c r="C112" s="211"/>
      <c r="D112" s="211"/>
      <c r="E112" s="211"/>
      <c r="F112" s="211"/>
      <c r="G112" s="211"/>
      <c r="H112" s="211"/>
      <c r="I112" s="211"/>
      <c r="J112" s="211"/>
      <c r="K112" s="211"/>
      <c r="L112" s="211"/>
      <c r="M112" s="211"/>
      <c r="N112" s="211"/>
      <c r="O112" s="211"/>
      <c r="P112" s="211"/>
      <c r="Q112" s="211"/>
      <c r="R112" s="211"/>
      <c r="S112" s="211"/>
      <c r="T112" s="211"/>
      <c r="U112" s="211"/>
      <c r="V112" s="211"/>
      <c r="W112" s="211"/>
      <c r="X112" s="211"/>
      <c r="Y112" s="212"/>
      <c r="Z112" s="212"/>
      <c r="AA112" s="212"/>
      <c r="AB112" s="212"/>
      <c r="AC112" s="212"/>
      <c r="AD112" s="212"/>
      <c r="AE112" s="212"/>
      <c r="AF112" s="212"/>
      <c r="AG112" s="212"/>
      <c r="AH112" s="212"/>
      <c r="AI112" s="212"/>
      <c r="AJ112" s="212"/>
      <c r="AK112" s="212"/>
      <c r="AL112" s="212"/>
      <c r="AM112" s="212"/>
      <c r="AN112" s="212"/>
      <c r="AO112" s="212"/>
      <c r="AP112" s="212"/>
      <c r="AQ112" s="212"/>
    </row>
    <row r="113" spans="1:45" ht="6" customHeight="1" x14ac:dyDescent="0.35">
      <c r="B113" s="63"/>
      <c r="C113" s="63"/>
      <c r="D113" s="63"/>
      <c r="E113" s="63"/>
      <c r="F113" s="63"/>
      <c r="G113" s="63"/>
      <c r="H113" s="63"/>
      <c r="I113" s="63"/>
      <c r="J113" s="63"/>
      <c r="K113" s="63"/>
      <c r="L113" s="63"/>
      <c r="M113" s="63"/>
      <c r="N113" s="63"/>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row>
    <row r="114" spans="1:45" ht="20.25" customHeight="1" x14ac:dyDescent="0.5">
      <c r="B114" s="170" t="s">
        <v>316</v>
      </c>
      <c r="C114" s="171"/>
      <c r="D114" s="171"/>
      <c r="E114" s="171"/>
      <c r="F114" s="171"/>
      <c r="G114" s="171"/>
      <c r="H114" s="171"/>
      <c r="I114" s="171"/>
      <c r="J114" s="171"/>
      <c r="K114" s="171"/>
      <c r="L114" s="171"/>
      <c r="M114" s="171"/>
      <c r="N114" s="171"/>
      <c r="O114" s="171"/>
      <c r="P114" s="171"/>
      <c r="Q114" s="171"/>
      <c r="R114" s="171"/>
      <c r="S114" s="171"/>
      <c r="T114" s="171"/>
      <c r="U114" s="171"/>
      <c r="V114" s="171"/>
      <c r="W114" s="171"/>
      <c r="X114" s="171"/>
      <c r="Y114" s="172"/>
      <c r="Z114" s="172"/>
      <c r="AA114" s="172"/>
      <c r="AB114" s="172"/>
      <c r="AC114" s="172"/>
      <c r="AD114" s="172"/>
      <c r="AE114" s="172"/>
      <c r="AF114" s="172"/>
      <c r="AG114" s="172"/>
      <c r="AH114" s="172"/>
      <c r="AI114" s="172"/>
      <c r="AJ114" s="172"/>
      <c r="AK114" s="172"/>
      <c r="AL114" s="172"/>
      <c r="AM114" s="172"/>
      <c r="AN114" s="172"/>
      <c r="AO114" s="172"/>
      <c r="AP114" s="172"/>
      <c r="AQ114" s="172"/>
    </row>
    <row r="115" spans="1:45" ht="11.25" customHeight="1" x14ac:dyDescent="0.35">
      <c r="B115" s="63"/>
      <c r="C115" s="63"/>
      <c r="D115" s="63"/>
      <c r="E115" s="63"/>
      <c r="F115" s="63"/>
      <c r="G115" s="63"/>
      <c r="H115" s="63"/>
      <c r="I115" s="63"/>
      <c r="J115" s="63"/>
      <c r="K115" s="63"/>
      <c r="L115" s="63"/>
      <c r="M115" s="63"/>
      <c r="N115" s="63"/>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row>
    <row r="116" spans="1:45" ht="18.75" customHeight="1" x14ac:dyDescent="0.35">
      <c r="A116" s="5">
        <v>3</v>
      </c>
      <c r="B116" s="153" t="s">
        <v>319</v>
      </c>
      <c r="C116" s="146"/>
      <c r="D116" s="146"/>
      <c r="E116" s="146"/>
      <c r="F116" s="146"/>
      <c r="G116" s="146"/>
      <c r="H116" s="146"/>
      <c r="I116" s="146"/>
      <c r="J116" s="146"/>
      <c r="K116" s="146"/>
      <c r="L116" s="146"/>
      <c r="M116" s="146"/>
      <c r="N116" s="146"/>
      <c r="O116" s="146"/>
      <c r="P116" s="146"/>
      <c r="Q116" s="146"/>
      <c r="R116" s="146"/>
      <c r="S116" s="146"/>
      <c r="T116" s="146"/>
      <c r="U116" s="146"/>
      <c r="V116" s="146"/>
      <c r="W116" s="146"/>
      <c r="X116" s="146"/>
      <c r="Y116" s="146"/>
      <c r="Z116" s="146"/>
      <c r="AA116" s="146"/>
      <c r="AB116" s="146"/>
      <c r="AC116" s="62"/>
      <c r="AD116" s="154" t="s">
        <v>36</v>
      </c>
      <c r="AE116" s="155"/>
      <c r="AF116" s="155"/>
      <c r="AG116" s="155"/>
      <c r="AH116" s="155"/>
      <c r="AI116" s="155"/>
      <c r="AJ116" s="155"/>
      <c r="AK116" s="155"/>
      <c r="AL116" s="155"/>
      <c r="AM116" s="155"/>
      <c r="AN116" s="155"/>
      <c r="AO116" s="155"/>
      <c r="AP116" s="155"/>
      <c r="AQ116" s="155"/>
    </row>
    <row r="117" spans="1:45" ht="9" customHeight="1" x14ac:dyDescent="0.35">
      <c r="A117" s="5"/>
      <c r="B117" s="63"/>
      <c r="C117" s="63"/>
      <c r="D117" s="63"/>
      <c r="E117" s="63"/>
      <c r="F117" s="63"/>
      <c r="G117" s="63"/>
      <c r="H117" s="63"/>
      <c r="I117" s="63"/>
      <c r="J117" s="63"/>
      <c r="K117" s="63"/>
      <c r="L117" s="63"/>
      <c r="M117" s="63"/>
      <c r="N117" s="63"/>
      <c r="O117" s="62"/>
      <c r="P117" s="62"/>
      <c r="Q117" s="62"/>
      <c r="R117" s="62"/>
      <c r="S117" s="62"/>
      <c r="T117" s="62"/>
      <c r="U117" s="62"/>
      <c r="V117" s="62"/>
      <c r="W117" s="62"/>
      <c r="X117" s="62"/>
      <c r="AC117" s="62"/>
      <c r="AD117" s="62"/>
      <c r="AE117" s="62"/>
      <c r="AF117" s="62"/>
      <c r="AG117" s="62"/>
      <c r="AH117" s="62"/>
      <c r="AI117" s="62"/>
      <c r="AJ117" s="62"/>
      <c r="AK117" s="62"/>
      <c r="AL117" s="62"/>
      <c r="AM117" s="62"/>
      <c r="AN117" s="62"/>
      <c r="AO117" s="62"/>
      <c r="AP117" s="62"/>
      <c r="AQ117" s="62"/>
      <c r="AR117" s="34"/>
    </row>
    <row r="118" spans="1:45" ht="18.75" customHeight="1" x14ac:dyDescent="0.35">
      <c r="A118" s="5">
        <v>3</v>
      </c>
      <c r="B118" s="153" t="s">
        <v>318</v>
      </c>
      <c r="C118" s="146"/>
      <c r="D118" s="146"/>
      <c r="E118" s="146"/>
      <c r="F118" s="146"/>
      <c r="G118" s="146"/>
      <c r="H118" s="146"/>
      <c r="I118" s="146"/>
      <c r="J118" s="146"/>
      <c r="K118" s="146"/>
      <c r="L118" s="146"/>
      <c r="M118" s="146"/>
      <c r="N118" s="146"/>
      <c r="O118" s="146"/>
      <c r="P118" s="146"/>
      <c r="Q118" s="146"/>
      <c r="R118" s="146"/>
      <c r="S118" s="146"/>
      <c r="T118" s="146"/>
      <c r="U118" s="146"/>
      <c r="V118" s="146"/>
      <c r="W118" s="146"/>
      <c r="X118" s="146"/>
      <c r="Y118" s="146"/>
      <c r="Z118" s="146"/>
      <c r="AA118" s="146"/>
      <c r="AB118" s="146"/>
      <c r="AC118" s="62"/>
      <c r="AD118" s="154"/>
      <c r="AE118" s="155"/>
      <c r="AF118" s="155"/>
      <c r="AG118" s="155"/>
      <c r="AH118" s="155"/>
      <c r="AI118" s="155"/>
      <c r="AJ118" s="155"/>
      <c r="AK118" s="155"/>
      <c r="AL118" s="155"/>
      <c r="AM118" s="155"/>
      <c r="AN118" s="155"/>
      <c r="AO118" s="155"/>
      <c r="AP118" s="155"/>
      <c r="AQ118" s="155"/>
    </row>
    <row r="119" spans="1:45" ht="9" customHeight="1" x14ac:dyDescent="0.35">
      <c r="A119" s="5"/>
      <c r="B119" s="63"/>
      <c r="C119" s="63"/>
      <c r="D119" s="63"/>
      <c r="E119" s="63"/>
      <c r="F119" s="63"/>
      <c r="G119" s="63"/>
      <c r="H119" s="63"/>
      <c r="I119" s="63"/>
      <c r="J119" s="63"/>
      <c r="K119" s="63"/>
      <c r="L119" s="63"/>
      <c r="M119" s="63"/>
      <c r="N119" s="63"/>
      <c r="O119" s="62"/>
      <c r="P119" s="62"/>
      <c r="Q119" s="62"/>
      <c r="R119" s="62"/>
      <c r="S119" s="62"/>
      <c r="T119" s="62"/>
      <c r="U119" s="62"/>
      <c r="V119" s="62"/>
      <c r="W119" s="62"/>
      <c r="X119" s="62"/>
      <c r="AC119" s="62"/>
      <c r="AD119" s="62"/>
      <c r="AE119" s="62"/>
      <c r="AF119" s="62"/>
      <c r="AG119" s="62"/>
      <c r="AH119" s="62"/>
      <c r="AI119" s="62"/>
      <c r="AJ119" s="62"/>
      <c r="AK119" s="62"/>
      <c r="AL119" s="62"/>
      <c r="AM119" s="62"/>
      <c r="AN119" s="62"/>
      <c r="AO119" s="62"/>
      <c r="AP119" s="62"/>
      <c r="AQ119" s="62"/>
      <c r="AR119" s="34"/>
    </row>
    <row r="120" spans="1:45" ht="18.75" customHeight="1" x14ac:dyDescent="0.35">
      <c r="A120" s="5">
        <v>3</v>
      </c>
      <c r="B120" s="153" t="s">
        <v>323</v>
      </c>
      <c r="C120" s="146"/>
      <c r="D120" s="146"/>
      <c r="E120" s="146"/>
      <c r="F120" s="146"/>
      <c r="G120" s="146"/>
      <c r="H120" s="146"/>
      <c r="I120" s="146"/>
      <c r="J120" s="146"/>
      <c r="K120" s="146"/>
      <c r="L120" s="146"/>
      <c r="M120" s="146"/>
      <c r="N120" s="146"/>
      <c r="O120" s="146"/>
      <c r="P120" s="146"/>
      <c r="Q120" s="146"/>
      <c r="R120" s="146"/>
      <c r="S120" s="146"/>
      <c r="T120" s="146"/>
      <c r="U120" s="146"/>
      <c r="V120" s="146"/>
      <c r="W120" s="146"/>
      <c r="X120" s="146"/>
      <c r="Y120" s="146"/>
      <c r="Z120" s="146"/>
      <c r="AA120" s="146"/>
      <c r="AB120" s="146"/>
      <c r="AC120" s="62"/>
      <c r="AD120" s="154"/>
      <c r="AE120" s="155"/>
      <c r="AF120" s="155"/>
      <c r="AG120" s="155"/>
      <c r="AH120" s="155"/>
      <c r="AI120" s="155"/>
      <c r="AJ120" s="155"/>
      <c r="AK120" s="155"/>
      <c r="AL120" s="155"/>
      <c r="AM120" s="155"/>
      <c r="AN120" s="155"/>
      <c r="AO120" s="155"/>
      <c r="AP120" s="155"/>
      <c r="AQ120" s="155"/>
    </row>
    <row r="121" spans="1:45" ht="9" customHeight="1" x14ac:dyDescent="0.35">
      <c r="A121" s="5"/>
      <c r="B121" s="63"/>
      <c r="C121" s="63"/>
      <c r="D121" s="63"/>
      <c r="E121" s="63"/>
      <c r="F121" s="63"/>
      <c r="G121" s="63"/>
      <c r="H121" s="63"/>
      <c r="I121" s="63"/>
      <c r="J121" s="63"/>
      <c r="K121" s="63"/>
      <c r="L121" s="63"/>
      <c r="M121" s="63"/>
      <c r="N121" s="63"/>
      <c r="O121" s="62"/>
      <c r="P121" s="62"/>
      <c r="Q121" s="62"/>
      <c r="R121" s="62"/>
      <c r="S121" s="62"/>
      <c r="T121" s="62"/>
      <c r="U121" s="62"/>
      <c r="V121" s="62"/>
      <c r="W121" s="62"/>
      <c r="X121" s="62"/>
      <c r="AC121" s="62"/>
      <c r="AD121" s="62"/>
      <c r="AE121" s="62"/>
      <c r="AF121" s="62"/>
      <c r="AG121" s="62"/>
      <c r="AH121" s="62"/>
      <c r="AI121" s="62"/>
      <c r="AJ121" s="62"/>
      <c r="AK121" s="62"/>
      <c r="AL121" s="62"/>
      <c r="AM121" s="62"/>
      <c r="AN121" s="62"/>
      <c r="AO121" s="62"/>
      <c r="AP121" s="62"/>
      <c r="AQ121" s="62"/>
      <c r="AR121" s="34"/>
    </row>
    <row r="122" spans="1:45" ht="29.25" customHeight="1" x14ac:dyDescent="0.3">
      <c r="A122" s="5"/>
      <c r="B122" s="213" t="s">
        <v>317</v>
      </c>
      <c r="C122" s="213"/>
      <c r="D122" s="213"/>
      <c r="E122" s="213"/>
      <c r="F122" s="213"/>
      <c r="G122" s="213"/>
      <c r="H122" s="213"/>
      <c r="I122" s="213"/>
      <c r="J122" s="213"/>
      <c r="K122" s="213"/>
      <c r="L122" s="213"/>
      <c r="M122" s="213"/>
      <c r="N122" s="213"/>
      <c r="O122" s="213"/>
      <c r="P122" s="213"/>
      <c r="Q122" s="213"/>
      <c r="R122" s="213"/>
      <c r="S122" s="213"/>
      <c r="T122" s="213"/>
      <c r="U122" s="213"/>
      <c r="V122" s="213"/>
      <c r="W122" s="213"/>
      <c r="X122" s="213"/>
      <c r="Y122" s="213"/>
      <c r="Z122" s="213"/>
      <c r="AA122" s="213"/>
      <c r="AB122" s="213"/>
      <c r="AC122" s="213"/>
      <c r="AD122" s="213"/>
      <c r="AE122" s="213"/>
      <c r="AF122" s="213"/>
      <c r="AG122" s="213"/>
      <c r="AH122" s="213"/>
      <c r="AI122" s="213"/>
      <c r="AJ122" s="213"/>
      <c r="AK122" s="213"/>
      <c r="AL122" s="213"/>
      <c r="AM122" s="213"/>
      <c r="AN122" s="213"/>
      <c r="AO122" s="213"/>
      <c r="AP122" s="213"/>
      <c r="AQ122" s="213"/>
    </row>
    <row r="123" spans="1:45" ht="8.4" customHeight="1" x14ac:dyDescent="0.35">
      <c r="A123" s="5"/>
      <c r="B123" s="63"/>
      <c r="C123" s="63"/>
      <c r="D123" s="63"/>
      <c r="E123" s="63"/>
      <c r="F123" s="63"/>
      <c r="G123" s="63"/>
      <c r="H123" s="63"/>
      <c r="I123" s="63"/>
      <c r="J123" s="63"/>
      <c r="K123" s="63"/>
      <c r="L123" s="63"/>
      <c r="M123" s="63"/>
      <c r="N123" s="63"/>
      <c r="O123" s="62"/>
      <c r="P123" s="62"/>
      <c r="Q123" s="62"/>
      <c r="R123" s="62"/>
      <c r="S123" s="62"/>
      <c r="T123" s="62"/>
      <c r="U123" s="62"/>
      <c r="V123" s="62"/>
      <c r="W123" s="62"/>
      <c r="X123" s="62"/>
      <c r="AC123" s="62"/>
      <c r="AD123" s="62"/>
      <c r="AE123" s="62"/>
      <c r="AF123" s="62"/>
      <c r="AG123" s="62"/>
      <c r="AH123" s="62"/>
      <c r="AI123" s="62"/>
      <c r="AJ123" s="62"/>
      <c r="AK123" s="62"/>
      <c r="AL123" s="62"/>
      <c r="AM123" s="62"/>
      <c r="AN123" s="62"/>
      <c r="AO123" s="62"/>
      <c r="AP123" s="62"/>
      <c r="AQ123" s="62"/>
    </row>
    <row r="124" spans="1:45" ht="16.5" customHeight="1" x14ac:dyDescent="0.35">
      <c r="A124" s="64">
        <v>4</v>
      </c>
      <c r="B124" s="173" t="s">
        <v>322</v>
      </c>
      <c r="C124" s="173"/>
      <c r="D124" s="173"/>
      <c r="E124" s="173"/>
      <c r="F124" s="173"/>
      <c r="G124" s="173"/>
      <c r="H124" s="173"/>
      <c r="I124" s="173"/>
      <c r="J124" s="173"/>
      <c r="K124" s="173"/>
      <c r="L124" s="173"/>
      <c r="M124" s="173"/>
      <c r="N124" s="173"/>
      <c r="O124" s="173"/>
      <c r="P124" s="173"/>
      <c r="Q124" s="173"/>
      <c r="R124" s="173"/>
      <c r="S124" s="173"/>
      <c r="T124" s="173"/>
      <c r="U124" s="173"/>
      <c r="V124" s="173"/>
      <c r="W124" s="173"/>
      <c r="X124" s="173"/>
      <c r="Y124" s="174"/>
      <c r="Z124" s="174"/>
      <c r="AA124" s="174"/>
      <c r="AB124" s="174"/>
      <c r="AC124" s="174"/>
      <c r="AD124" s="174"/>
      <c r="AE124" s="174"/>
      <c r="AF124" s="146"/>
      <c r="AG124" s="146"/>
      <c r="AH124" s="146"/>
      <c r="AI124" s="146"/>
      <c r="AJ124" s="146"/>
      <c r="AK124" s="146"/>
      <c r="AL124" s="146"/>
      <c r="AM124" s="146"/>
      <c r="AN124" s="146"/>
      <c r="AO124" s="146"/>
      <c r="AP124" s="146"/>
      <c r="AQ124" s="146"/>
      <c r="AR124" s="146"/>
    </row>
    <row r="125" spans="1:45" ht="15.6" x14ac:dyDescent="0.3">
      <c r="A125" s="5"/>
      <c r="B125" s="150" t="s">
        <v>36</v>
      </c>
      <c r="C125" s="151"/>
      <c r="D125" s="151"/>
      <c r="E125" s="151"/>
      <c r="F125" s="151"/>
      <c r="G125" s="151"/>
      <c r="H125" s="151"/>
      <c r="I125" s="151"/>
      <c r="J125" s="151"/>
      <c r="K125" s="151"/>
      <c r="L125" s="151"/>
      <c r="M125" s="151"/>
      <c r="N125" s="151"/>
      <c r="O125" s="151"/>
      <c r="P125" s="151"/>
      <c r="Q125" s="151"/>
      <c r="R125" s="151"/>
      <c r="S125" s="151"/>
      <c r="T125" s="151"/>
      <c r="U125" s="151"/>
      <c r="V125" s="151"/>
      <c r="W125" s="151"/>
      <c r="X125" s="151"/>
      <c r="Y125" s="151"/>
      <c r="Z125" s="151"/>
      <c r="AA125" s="151"/>
      <c r="AB125" s="151"/>
      <c r="AC125" s="151"/>
      <c r="AD125" s="151"/>
      <c r="AE125" s="151"/>
      <c r="AF125" s="151"/>
      <c r="AG125" s="151"/>
      <c r="AH125" s="151"/>
      <c r="AI125" s="151"/>
      <c r="AJ125" s="151"/>
      <c r="AK125" s="151"/>
      <c r="AL125" s="151"/>
      <c r="AM125" s="151"/>
      <c r="AN125" s="151"/>
      <c r="AO125" s="151"/>
      <c r="AP125" s="151"/>
      <c r="AQ125" s="152"/>
      <c r="AR125" s="11"/>
      <c r="AS125" s="11"/>
    </row>
    <row r="126" spans="1:45" ht="15.6" x14ac:dyDescent="0.3">
      <c r="A126" s="5"/>
      <c r="B126" s="150" t="s">
        <v>36</v>
      </c>
      <c r="C126" s="151"/>
      <c r="D126" s="151"/>
      <c r="E126" s="151"/>
      <c r="F126" s="151"/>
      <c r="G126" s="151"/>
      <c r="H126" s="151"/>
      <c r="I126" s="151"/>
      <c r="J126" s="151"/>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1"/>
      <c r="AP126" s="151"/>
      <c r="AQ126" s="152"/>
      <c r="AR126" s="11"/>
      <c r="AS126" s="11"/>
    </row>
    <row r="127" spans="1:45" ht="15.6" x14ac:dyDescent="0.3">
      <c r="A127" s="5"/>
      <c r="B127" s="150" t="s">
        <v>36</v>
      </c>
      <c r="C127" s="151"/>
      <c r="D127" s="151"/>
      <c r="E127" s="151"/>
      <c r="F127" s="151"/>
      <c r="G127" s="151"/>
      <c r="H127" s="151"/>
      <c r="I127" s="151"/>
      <c r="J127" s="151"/>
      <c r="K127" s="151"/>
      <c r="L127" s="151"/>
      <c r="M127" s="151"/>
      <c r="N127" s="151"/>
      <c r="O127" s="151"/>
      <c r="P127" s="151"/>
      <c r="Q127" s="151"/>
      <c r="R127" s="151"/>
      <c r="S127" s="151"/>
      <c r="T127" s="151"/>
      <c r="U127" s="151"/>
      <c r="V127" s="151"/>
      <c r="W127" s="151"/>
      <c r="X127" s="151"/>
      <c r="Y127" s="151"/>
      <c r="Z127" s="151"/>
      <c r="AA127" s="151"/>
      <c r="AB127" s="151"/>
      <c r="AC127" s="151"/>
      <c r="AD127" s="151"/>
      <c r="AE127" s="151"/>
      <c r="AF127" s="151"/>
      <c r="AG127" s="151"/>
      <c r="AH127" s="151"/>
      <c r="AI127" s="151"/>
      <c r="AJ127" s="151"/>
      <c r="AK127" s="151"/>
      <c r="AL127" s="151"/>
      <c r="AM127" s="151"/>
      <c r="AN127" s="151"/>
      <c r="AO127" s="151"/>
      <c r="AP127" s="151"/>
      <c r="AQ127" s="152"/>
      <c r="AR127" s="11"/>
      <c r="AS127" s="11"/>
    </row>
    <row r="128" spans="1:45" ht="15.6" x14ac:dyDescent="0.3">
      <c r="A128" s="5"/>
      <c r="B128" s="150" t="s">
        <v>36</v>
      </c>
      <c r="C128" s="151"/>
      <c r="D128" s="151"/>
      <c r="E128" s="151"/>
      <c r="F128" s="151"/>
      <c r="G128" s="151"/>
      <c r="H128" s="151"/>
      <c r="I128" s="151"/>
      <c r="J128" s="151"/>
      <c r="K128" s="151"/>
      <c r="L128" s="151"/>
      <c r="M128" s="151"/>
      <c r="N128" s="151"/>
      <c r="O128" s="151"/>
      <c r="P128" s="151"/>
      <c r="Q128" s="151"/>
      <c r="R128" s="151"/>
      <c r="S128" s="151"/>
      <c r="T128" s="151"/>
      <c r="U128" s="151"/>
      <c r="V128" s="151"/>
      <c r="W128" s="151"/>
      <c r="X128" s="151"/>
      <c r="Y128" s="151"/>
      <c r="Z128" s="151"/>
      <c r="AA128" s="151"/>
      <c r="AB128" s="151"/>
      <c r="AC128" s="151"/>
      <c r="AD128" s="151"/>
      <c r="AE128" s="151"/>
      <c r="AF128" s="151"/>
      <c r="AG128" s="151"/>
      <c r="AH128" s="151"/>
      <c r="AI128" s="151"/>
      <c r="AJ128" s="151"/>
      <c r="AK128" s="151"/>
      <c r="AL128" s="151"/>
      <c r="AM128" s="151"/>
      <c r="AN128" s="151"/>
      <c r="AO128" s="151"/>
      <c r="AP128" s="151"/>
      <c r="AQ128" s="152"/>
      <c r="AR128" s="11"/>
      <c r="AS128" s="11"/>
    </row>
    <row r="129" spans="1:45" ht="8.4" customHeight="1" x14ac:dyDescent="0.35">
      <c r="A129" s="5"/>
      <c r="B129" s="63"/>
      <c r="C129" s="63"/>
      <c r="D129" s="63"/>
      <c r="E129" s="63"/>
      <c r="F129" s="63"/>
      <c r="G129" s="63"/>
      <c r="H129" s="63"/>
      <c r="I129" s="63"/>
      <c r="J129" s="63"/>
      <c r="K129" s="63"/>
      <c r="L129" s="63"/>
      <c r="M129" s="63"/>
      <c r="N129" s="63"/>
      <c r="O129" s="62"/>
      <c r="P129" s="62"/>
      <c r="Q129" s="62"/>
      <c r="R129" s="62"/>
      <c r="S129" s="62"/>
      <c r="T129" s="62"/>
      <c r="U129" s="62"/>
      <c r="V129" s="62"/>
      <c r="W129" s="62"/>
      <c r="X129" s="62"/>
      <c r="AC129" s="62"/>
      <c r="AD129" s="62"/>
      <c r="AE129" s="62"/>
      <c r="AF129" s="62"/>
      <c r="AG129" s="62"/>
      <c r="AH129" s="62"/>
      <c r="AI129" s="62"/>
      <c r="AJ129" s="62"/>
      <c r="AK129" s="62"/>
      <c r="AL129" s="62"/>
      <c r="AM129" s="62"/>
      <c r="AN129" s="62"/>
      <c r="AO129" s="62"/>
      <c r="AP129" s="62"/>
      <c r="AQ129" s="62"/>
    </row>
    <row r="130" spans="1:45" ht="54" customHeight="1" x14ac:dyDescent="0.35">
      <c r="A130" s="64">
        <v>5</v>
      </c>
      <c r="B130" s="173" t="s">
        <v>320</v>
      </c>
      <c r="C130" s="173"/>
      <c r="D130" s="173"/>
      <c r="E130" s="173"/>
      <c r="F130" s="173"/>
      <c r="G130" s="173"/>
      <c r="H130" s="173"/>
      <c r="I130" s="173"/>
      <c r="J130" s="173"/>
      <c r="K130" s="173"/>
      <c r="L130" s="173"/>
      <c r="M130" s="173"/>
      <c r="N130" s="173"/>
      <c r="O130" s="173"/>
      <c r="P130" s="173"/>
      <c r="Q130" s="173"/>
      <c r="R130" s="173"/>
      <c r="S130" s="173"/>
      <c r="T130" s="173"/>
      <c r="U130" s="173"/>
      <c r="V130" s="173"/>
      <c r="W130" s="173"/>
      <c r="X130" s="173"/>
      <c r="Y130" s="174"/>
      <c r="Z130" s="174"/>
      <c r="AA130" s="174"/>
      <c r="AB130" s="174"/>
      <c r="AC130" s="174"/>
      <c r="AD130" s="174"/>
      <c r="AE130" s="174"/>
      <c r="AF130" s="62"/>
      <c r="AG130" s="154"/>
      <c r="AH130" s="155"/>
      <c r="AI130" s="155"/>
      <c r="AJ130" s="155"/>
      <c r="AK130" s="155"/>
      <c r="AL130" s="155"/>
      <c r="AM130" s="155"/>
      <c r="AN130" s="155"/>
      <c r="AO130" s="155"/>
      <c r="AP130" s="155"/>
      <c r="AQ130" s="155"/>
    </row>
    <row r="131" spans="1:45" ht="8.4" customHeight="1" x14ac:dyDescent="0.35">
      <c r="A131" s="5"/>
      <c r="B131" s="63"/>
      <c r="C131" s="63"/>
      <c r="D131" s="63"/>
      <c r="E131" s="63"/>
      <c r="F131" s="63"/>
      <c r="G131" s="63"/>
      <c r="H131" s="63"/>
      <c r="I131" s="63"/>
      <c r="J131" s="63"/>
      <c r="K131" s="63"/>
      <c r="L131" s="63"/>
      <c r="M131" s="63"/>
      <c r="N131" s="63"/>
      <c r="O131" s="62"/>
      <c r="P131" s="62"/>
      <c r="Q131" s="62"/>
      <c r="R131" s="62"/>
      <c r="S131" s="62"/>
      <c r="T131" s="62"/>
      <c r="U131" s="62"/>
      <c r="V131" s="62"/>
      <c r="W131" s="62"/>
      <c r="X131" s="62"/>
      <c r="AC131" s="62"/>
      <c r="AD131" s="62"/>
      <c r="AE131" s="62"/>
      <c r="AF131" s="62"/>
      <c r="AG131" s="62"/>
      <c r="AH131" s="62"/>
      <c r="AI131" s="62"/>
      <c r="AJ131" s="62"/>
      <c r="AK131" s="62"/>
      <c r="AL131" s="62"/>
      <c r="AM131" s="62"/>
      <c r="AN131" s="62"/>
      <c r="AO131" s="62"/>
      <c r="AP131" s="62"/>
      <c r="AQ131" s="62"/>
    </row>
    <row r="132" spans="1:45" ht="19.5" customHeight="1" x14ac:dyDescent="0.35">
      <c r="A132" s="64">
        <v>6</v>
      </c>
      <c r="B132" s="153" t="s">
        <v>321</v>
      </c>
      <c r="C132" s="153"/>
      <c r="D132" s="153"/>
      <c r="E132" s="153"/>
      <c r="F132" s="153"/>
      <c r="G132" s="153"/>
      <c r="H132" s="153"/>
      <c r="I132" s="153"/>
      <c r="J132" s="153"/>
      <c r="K132" s="153"/>
      <c r="L132" s="153"/>
      <c r="M132" s="153"/>
      <c r="N132" s="153"/>
      <c r="O132" s="153"/>
      <c r="P132" s="153"/>
      <c r="Q132" s="153"/>
      <c r="R132" s="153"/>
      <c r="S132" s="153"/>
      <c r="T132" s="153"/>
      <c r="U132" s="153"/>
      <c r="V132" s="153"/>
      <c r="W132" s="153"/>
      <c r="X132" s="153"/>
      <c r="Y132" s="146"/>
      <c r="Z132" s="146"/>
      <c r="AA132" s="146"/>
      <c r="AB132" s="146"/>
      <c r="AC132" s="146"/>
      <c r="AD132" s="146"/>
      <c r="AE132" s="146"/>
      <c r="AF132" s="146"/>
      <c r="AG132" s="146"/>
      <c r="AH132" s="146"/>
      <c r="AI132" s="146"/>
      <c r="AJ132" s="146"/>
      <c r="AK132" s="146"/>
      <c r="AL132" s="146"/>
      <c r="AM132" s="146"/>
      <c r="AN132" s="146"/>
      <c r="AO132" s="146"/>
      <c r="AP132" s="146"/>
      <c r="AQ132" s="146"/>
      <c r="AR132" s="146"/>
    </row>
    <row r="133" spans="1:45" x14ac:dyDescent="0.3">
      <c r="B133" s="150" t="s">
        <v>36</v>
      </c>
      <c r="C133" s="151"/>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c r="Z133" s="151"/>
      <c r="AA133" s="151"/>
      <c r="AB133" s="151"/>
      <c r="AC133" s="151"/>
      <c r="AD133" s="151"/>
      <c r="AE133" s="151"/>
      <c r="AF133" s="151"/>
      <c r="AG133" s="151"/>
      <c r="AH133" s="151"/>
      <c r="AI133" s="151"/>
      <c r="AJ133" s="151"/>
      <c r="AK133" s="151"/>
      <c r="AL133" s="151"/>
      <c r="AM133" s="151"/>
      <c r="AN133" s="151"/>
      <c r="AO133" s="151"/>
      <c r="AP133" s="151"/>
      <c r="AQ133" s="152"/>
      <c r="AR133" s="11"/>
      <c r="AS133" s="11"/>
    </row>
    <row r="134" spans="1:45" x14ac:dyDescent="0.3">
      <c r="B134" s="150" t="s">
        <v>36</v>
      </c>
      <c r="C134" s="15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c r="Z134" s="151"/>
      <c r="AA134" s="151"/>
      <c r="AB134" s="151"/>
      <c r="AC134" s="151"/>
      <c r="AD134" s="151"/>
      <c r="AE134" s="151"/>
      <c r="AF134" s="151"/>
      <c r="AG134" s="151"/>
      <c r="AH134" s="151"/>
      <c r="AI134" s="151"/>
      <c r="AJ134" s="151"/>
      <c r="AK134" s="151"/>
      <c r="AL134" s="151"/>
      <c r="AM134" s="151"/>
      <c r="AN134" s="151"/>
      <c r="AO134" s="151"/>
      <c r="AP134" s="151"/>
      <c r="AQ134" s="152"/>
      <c r="AR134" s="11"/>
      <c r="AS134" s="11"/>
    </row>
    <row r="135" spans="1:45" x14ac:dyDescent="0.3">
      <c r="B135" s="150" t="s">
        <v>36</v>
      </c>
      <c r="C135" s="151"/>
      <c r="D135" s="151"/>
      <c r="E135" s="151"/>
      <c r="F135" s="151"/>
      <c r="G135" s="151"/>
      <c r="H135" s="151"/>
      <c r="I135" s="151"/>
      <c r="J135" s="151"/>
      <c r="K135" s="151"/>
      <c r="L135" s="151"/>
      <c r="M135" s="151"/>
      <c r="N135" s="151"/>
      <c r="O135" s="151"/>
      <c r="P135" s="151"/>
      <c r="Q135" s="151"/>
      <c r="R135" s="151"/>
      <c r="S135" s="151"/>
      <c r="T135" s="151"/>
      <c r="U135" s="151"/>
      <c r="V135" s="151"/>
      <c r="W135" s="151"/>
      <c r="X135" s="151"/>
      <c r="Y135" s="151"/>
      <c r="Z135" s="151"/>
      <c r="AA135" s="151"/>
      <c r="AB135" s="151"/>
      <c r="AC135" s="151"/>
      <c r="AD135" s="151"/>
      <c r="AE135" s="151"/>
      <c r="AF135" s="151"/>
      <c r="AG135" s="151"/>
      <c r="AH135" s="151"/>
      <c r="AI135" s="151"/>
      <c r="AJ135" s="151"/>
      <c r="AK135" s="151"/>
      <c r="AL135" s="151"/>
      <c r="AM135" s="151"/>
      <c r="AN135" s="151"/>
      <c r="AO135" s="151"/>
      <c r="AP135" s="151"/>
      <c r="AQ135" s="152"/>
      <c r="AR135" s="11"/>
      <c r="AS135" s="11"/>
    </row>
    <row r="136" spans="1:45" x14ac:dyDescent="0.3">
      <c r="B136" s="150" t="s">
        <v>36</v>
      </c>
      <c r="C136" s="151"/>
      <c r="D136" s="151"/>
      <c r="E136" s="151"/>
      <c r="F136" s="151"/>
      <c r="G136" s="151"/>
      <c r="H136" s="151"/>
      <c r="I136" s="151"/>
      <c r="J136" s="151"/>
      <c r="K136" s="151"/>
      <c r="L136" s="151"/>
      <c r="M136" s="151"/>
      <c r="N136" s="151"/>
      <c r="O136" s="151"/>
      <c r="P136" s="151"/>
      <c r="Q136" s="151"/>
      <c r="R136" s="151"/>
      <c r="S136" s="151"/>
      <c r="T136" s="151"/>
      <c r="U136" s="151"/>
      <c r="V136" s="151"/>
      <c r="W136" s="151"/>
      <c r="X136" s="151"/>
      <c r="Y136" s="151"/>
      <c r="Z136" s="151"/>
      <c r="AA136" s="151"/>
      <c r="AB136" s="151"/>
      <c r="AC136" s="151"/>
      <c r="AD136" s="151"/>
      <c r="AE136" s="151"/>
      <c r="AF136" s="151"/>
      <c r="AG136" s="151"/>
      <c r="AH136" s="151"/>
      <c r="AI136" s="151"/>
      <c r="AJ136" s="151"/>
      <c r="AK136" s="151"/>
      <c r="AL136" s="151"/>
      <c r="AM136" s="151"/>
      <c r="AN136" s="151"/>
      <c r="AO136" s="151"/>
      <c r="AP136" s="151"/>
      <c r="AQ136" s="152"/>
      <c r="AR136" s="11"/>
      <c r="AS136" s="11"/>
    </row>
    <row r="137" spans="1:45" ht="8.4" customHeight="1" x14ac:dyDescent="0.35">
      <c r="B137" s="63"/>
      <c r="C137" s="63"/>
      <c r="D137" s="63"/>
      <c r="E137" s="63"/>
      <c r="F137" s="63"/>
      <c r="G137" s="63"/>
      <c r="H137" s="63"/>
      <c r="I137" s="63"/>
      <c r="J137" s="63"/>
      <c r="K137" s="63"/>
      <c r="L137" s="63"/>
      <c r="M137" s="63"/>
      <c r="N137" s="63"/>
      <c r="O137" s="62"/>
      <c r="P137" s="62"/>
      <c r="Q137" s="62"/>
      <c r="R137" s="62"/>
      <c r="S137" s="62"/>
      <c r="T137" s="62"/>
      <c r="U137" s="62"/>
      <c r="V137" s="62"/>
      <c r="W137" s="62"/>
      <c r="X137" s="62"/>
      <c r="AC137" s="62"/>
      <c r="AD137" s="62"/>
      <c r="AE137" s="62"/>
      <c r="AF137" s="62"/>
      <c r="AG137" s="62"/>
      <c r="AH137" s="62"/>
      <c r="AI137" s="62"/>
      <c r="AJ137" s="62"/>
      <c r="AK137" s="62"/>
      <c r="AL137" s="62"/>
      <c r="AM137" s="62"/>
      <c r="AN137" s="62"/>
      <c r="AO137" s="62"/>
      <c r="AP137" s="62"/>
      <c r="AQ137" s="62"/>
    </row>
    <row r="138" spans="1:45" ht="15.6" x14ac:dyDescent="0.3">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11"/>
      <c r="AL138" s="11"/>
      <c r="AM138" s="11"/>
      <c r="AN138" s="11"/>
      <c r="AO138" s="11"/>
      <c r="AP138" s="11"/>
      <c r="AQ138" s="11"/>
      <c r="AR138" s="11"/>
      <c r="AS138" s="11"/>
    </row>
    <row r="139" spans="1:45" ht="7.2" customHeight="1" x14ac:dyDescent="0.3">
      <c r="A139" s="35"/>
      <c r="B139" s="37"/>
      <c r="C139" s="36"/>
      <c r="D139" s="36"/>
      <c r="E139" s="36"/>
      <c r="F139" s="36"/>
      <c r="G139" s="36"/>
      <c r="H139" s="36"/>
      <c r="I139" s="36"/>
      <c r="J139" s="36"/>
      <c r="K139" s="36"/>
      <c r="L139" s="36"/>
      <c r="M139" s="36"/>
      <c r="N139" s="32"/>
      <c r="O139" s="32"/>
      <c r="P139" s="32"/>
      <c r="Q139" s="38"/>
      <c r="R139" s="32"/>
      <c r="S139" s="32"/>
      <c r="T139" s="39"/>
      <c r="U139" s="38"/>
      <c r="V139" s="38"/>
      <c r="W139" s="38"/>
      <c r="X139" s="38"/>
      <c r="Y139" s="38"/>
      <c r="Z139" s="38"/>
      <c r="AA139" s="38"/>
      <c r="AB139" s="38"/>
      <c r="AC139" s="38"/>
      <c r="AD139" s="38"/>
      <c r="AE139" s="38"/>
      <c r="AF139" s="38"/>
      <c r="AG139" s="38"/>
      <c r="AH139" s="38"/>
      <c r="AI139" s="38"/>
      <c r="AJ139" s="38"/>
      <c r="AK139" s="32"/>
      <c r="AL139" s="32"/>
      <c r="AM139" s="32"/>
      <c r="AN139" s="32"/>
      <c r="AO139" s="32"/>
      <c r="AP139" s="32"/>
      <c r="AQ139" s="32"/>
      <c r="AR139" s="32"/>
      <c r="AS139" s="11"/>
    </row>
    <row r="140" spans="1:45" ht="15.6" x14ac:dyDescent="0.3">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11"/>
      <c r="AL140" s="11"/>
      <c r="AM140" s="11"/>
      <c r="AN140" s="11"/>
      <c r="AO140" s="11"/>
      <c r="AP140" s="11"/>
      <c r="AQ140" s="11"/>
      <c r="AR140" s="11"/>
      <c r="AS140" s="11"/>
    </row>
    <row r="141" spans="1:45" ht="15.6" x14ac:dyDescent="0.3">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11"/>
      <c r="AL141" s="11"/>
      <c r="AM141" s="11"/>
      <c r="AN141" s="11"/>
      <c r="AO141" s="11"/>
      <c r="AP141" s="11"/>
      <c r="AQ141" s="11"/>
      <c r="AR141" s="11"/>
      <c r="AS141" s="11"/>
    </row>
    <row r="142" spans="1:45" ht="15.6" x14ac:dyDescent="0.3">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11"/>
      <c r="AL142" s="11"/>
      <c r="AM142" s="11"/>
      <c r="AN142" s="11"/>
      <c r="AO142" s="11"/>
      <c r="AP142" s="11"/>
      <c r="AQ142" s="11"/>
      <c r="AR142" s="11"/>
      <c r="AS142" s="11"/>
    </row>
    <row r="143" spans="1:45" ht="15.6" x14ac:dyDescent="0.3">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11"/>
      <c r="AL143" s="11"/>
      <c r="AM143" s="11"/>
      <c r="AN143" s="11"/>
      <c r="AO143" s="11"/>
      <c r="AP143" s="11"/>
      <c r="AQ143" s="11"/>
      <c r="AR143" s="11"/>
      <c r="AS143" s="11"/>
    </row>
    <row r="144" spans="1:45" ht="15.6" x14ac:dyDescent="0.3">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11"/>
      <c r="AL144" s="11"/>
      <c r="AM144" s="11"/>
      <c r="AN144" s="11"/>
      <c r="AO144" s="11"/>
      <c r="AP144" s="11"/>
      <c r="AQ144" s="11"/>
      <c r="AR144" s="11"/>
      <c r="AS144" s="11"/>
    </row>
    <row r="145" spans="1:45" ht="15.6" x14ac:dyDescent="0.3">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11"/>
      <c r="AL145" s="11"/>
      <c r="AM145" s="11"/>
      <c r="AN145" s="11"/>
      <c r="AO145" s="11"/>
      <c r="AP145" s="11"/>
      <c r="AQ145" s="11"/>
      <c r="AR145" s="11"/>
      <c r="AS145" s="11"/>
    </row>
    <row r="146" spans="1:45" ht="15.6" x14ac:dyDescent="0.3">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11"/>
      <c r="AL146" s="11"/>
      <c r="AM146" s="11"/>
      <c r="AN146" s="11"/>
      <c r="AO146" s="11"/>
      <c r="AP146" s="11"/>
      <c r="AQ146" s="11"/>
      <c r="AR146" s="11"/>
      <c r="AS146" s="11"/>
    </row>
    <row r="147" spans="1:45" ht="52.2" customHeight="1" x14ac:dyDescent="0.3">
      <c r="A147" s="144" t="e" vm="1">
        <v>#VALUE!</v>
      </c>
      <c r="B147" s="144"/>
      <c r="C147" s="144"/>
      <c r="D147" s="144"/>
      <c r="E147" s="144"/>
      <c r="F147" s="144"/>
      <c r="G147" s="144"/>
      <c r="H147" s="144"/>
      <c r="I147" s="144"/>
      <c r="J147" s="144"/>
      <c r="K147" s="144"/>
      <c r="L147" s="144"/>
      <c r="M147" s="144"/>
      <c r="N147" s="144"/>
      <c r="O147" s="144"/>
      <c r="P147" s="144"/>
      <c r="Q147" s="144"/>
      <c r="R147" s="144"/>
      <c r="S147" s="144"/>
      <c r="T147" s="144"/>
      <c r="U147" s="144"/>
      <c r="V147" s="144"/>
      <c r="W147" s="144"/>
      <c r="X147" s="144"/>
      <c r="Y147" s="144"/>
      <c r="Z147" s="144"/>
      <c r="AA147" s="144"/>
      <c r="AB147" s="144"/>
      <c r="AC147" s="144"/>
      <c r="AD147" s="144"/>
      <c r="AE147" s="144"/>
      <c r="AF147" s="144"/>
      <c r="AG147" s="144"/>
      <c r="AH147" s="144"/>
      <c r="AI147" s="144"/>
      <c r="AJ147" s="144"/>
      <c r="AK147" s="144"/>
      <c r="AL147" s="144"/>
      <c r="AM147" s="144"/>
      <c r="AN147" s="144"/>
      <c r="AO147" s="144"/>
      <c r="AP147" s="144"/>
      <c r="AQ147" s="144"/>
      <c r="AR147" s="66"/>
    </row>
    <row r="148" spans="1:45" ht="14.4" customHeight="1" x14ac:dyDescent="0.3">
      <c r="A148" s="144"/>
      <c r="B148" s="144"/>
      <c r="C148" s="144"/>
      <c r="D148" s="144"/>
      <c r="E148" s="144"/>
      <c r="F148" s="144"/>
      <c r="G148" s="144"/>
      <c r="H148" s="144"/>
      <c r="I148" s="144"/>
      <c r="J148" s="144"/>
      <c r="K148" s="144"/>
      <c r="L148" s="144"/>
      <c r="M148" s="144"/>
      <c r="N148" s="144"/>
      <c r="O148" s="144"/>
      <c r="P148" s="144"/>
      <c r="Q148" s="144"/>
      <c r="R148" s="144"/>
      <c r="S148" s="144"/>
      <c r="T148" s="144"/>
      <c r="U148" s="144"/>
      <c r="V148" s="144"/>
      <c r="W148" s="144"/>
      <c r="X148" s="144"/>
      <c r="Y148" s="144"/>
      <c r="Z148" s="144"/>
      <c r="AA148" s="144"/>
      <c r="AB148" s="144"/>
      <c r="AC148" s="144"/>
      <c r="AD148" s="144"/>
      <c r="AE148" s="144"/>
      <c r="AF148" s="144"/>
      <c r="AG148" s="144"/>
      <c r="AH148" s="144"/>
      <c r="AI148" s="144"/>
      <c r="AJ148" s="144"/>
      <c r="AK148" s="144"/>
      <c r="AL148" s="144"/>
      <c r="AM148" s="144"/>
      <c r="AN148" s="144"/>
      <c r="AO148" s="144"/>
      <c r="AP148" s="144"/>
      <c r="AQ148" s="144"/>
    </row>
    <row r="149" spans="1:45" x14ac:dyDescent="0.3">
      <c r="B149" s="181" t="s">
        <v>23</v>
      </c>
      <c r="C149" s="149"/>
      <c r="D149" s="149"/>
      <c r="E149" s="149"/>
      <c r="F149" s="149"/>
      <c r="G149" s="149"/>
      <c r="H149" s="149"/>
      <c r="I149" s="87"/>
      <c r="J149" s="182">
        <f>J12</f>
        <v>0</v>
      </c>
      <c r="K149" s="182"/>
      <c r="L149" s="182"/>
      <c r="M149" s="182"/>
      <c r="N149" s="182"/>
      <c r="O149" s="182"/>
      <c r="P149" s="182"/>
      <c r="Q149" s="182"/>
      <c r="R149" s="182"/>
      <c r="S149" s="182"/>
      <c r="T149" s="182"/>
      <c r="U149" s="182"/>
      <c r="V149" s="182"/>
      <c r="W149" s="182"/>
      <c r="X149" s="182"/>
      <c r="Y149" s="182"/>
      <c r="Z149" s="182"/>
      <c r="AA149" s="182"/>
      <c r="AB149" s="182"/>
      <c r="AC149" s="182"/>
      <c r="AD149" s="182"/>
      <c r="AE149" s="182"/>
      <c r="AF149" s="182"/>
      <c r="AG149" s="182"/>
      <c r="AH149" s="182"/>
      <c r="AI149" s="182"/>
      <c r="AJ149" s="182"/>
      <c r="AK149" s="182"/>
      <c r="AL149" s="182"/>
      <c r="AM149" s="182"/>
      <c r="AN149" s="182"/>
      <c r="AO149" s="182"/>
      <c r="AP149" s="182"/>
      <c r="AQ149" s="182"/>
    </row>
    <row r="150" spans="1:45" ht="15.6" x14ac:dyDescent="0.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row>
    <row r="151" spans="1:45" ht="15.6" x14ac:dyDescent="0.3">
      <c r="B151" s="44" t="s">
        <v>53</v>
      </c>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c r="AJ151" s="60"/>
      <c r="AK151" s="60"/>
      <c r="AL151" s="60"/>
      <c r="AM151" s="60"/>
      <c r="AN151" s="60"/>
      <c r="AO151" s="60"/>
      <c r="AP151" s="60"/>
      <c r="AQ151" s="60"/>
      <c r="AR151" s="60"/>
    </row>
    <row r="152" spans="1:45" ht="15.6" x14ac:dyDescent="0.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row>
    <row r="153" spans="1:45" ht="15.6" customHeight="1" x14ac:dyDescent="0.3">
      <c r="B153" s="156" t="s">
        <v>54</v>
      </c>
      <c r="C153" s="156"/>
      <c r="D153" s="156"/>
      <c r="E153" s="156"/>
      <c r="F153" s="156"/>
      <c r="G153" s="156"/>
      <c r="H153" s="156"/>
      <c r="I153" s="156"/>
      <c r="J153" s="156"/>
      <c r="K153" s="156"/>
      <c r="L153" s="156"/>
      <c r="M153" s="156"/>
      <c r="N153" s="156"/>
      <c r="O153" s="156"/>
      <c r="P153" s="156"/>
      <c r="Q153" s="156"/>
      <c r="R153" s="156"/>
      <c r="T153" s="159"/>
      <c r="U153" s="159"/>
      <c r="V153" s="159"/>
      <c r="W153" s="159"/>
      <c r="X153" s="159"/>
      <c r="Y153" s="159"/>
      <c r="Z153" s="159"/>
      <c r="AA153" s="159"/>
      <c r="AB153" s="159"/>
      <c r="AC153" s="159"/>
      <c r="AD153" s="159"/>
      <c r="AE153" s="159"/>
      <c r="AF153" s="159"/>
      <c r="AG153" s="159"/>
      <c r="AH153" s="159"/>
      <c r="AI153" s="159"/>
      <c r="AJ153" s="159"/>
      <c r="AK153" s="159"/>
      <c r="AL153" s="159"/>
      <c r="AM153" s="159"/>
      <c r="AN153" s="159"/>
    </row>
    <row r="154" spans="1:45" ht="15.6" x14ac:dyDescent="0.3">
      <c r="E154" s="84"/>
      <c r="F154" s="84"/>
      <c r="G154" s="84"/>
      <c r="H154" s="84"/>
      <c r="I154" s="84"/>
      <c r="J154" s="84"/>
      <c r="K154" s="84"/>
      <c r="L154" s="84"/>
      <c r="M154" s="84"/>
      <c r="N154" s="84"/>
      <c r="O154" s="84"/>
      <c r="P154" s="84"/>
      <c r="Q154" s="84"/>
      <c r="R154" s="84"/>
      <c r="W154" s="23"/>
      <c r="X154" s="23"/>
      <c r="Y154" s="23"/>
      <c r="Z154" s="23"/>
      <c r="AA154" s="23"/>
      <c r="AB154" s="23"/>
      <c r="AC154" s="23"/>
      <c r="AD154" s="23"/>
      <c r="AE154" s="23"/>
      <c r="AF154" s="23"/>
      <c r="AG154" s="23"/>
      <c r="AH154" s="23"/>
      <c r="AI154" s="23"/>
      <c r="AJ154" s="23"/>
      <c r="AK154" s="23"/>
      <c r="AL154" s="23"/>
      <c r="AM154" s="23"/>
      <c r="AN154" s="23"/>
      <c r="AO154" s="23"/>
      <c r="AP154" s="23"/>
      <c r="AQ154" s="23"/>
    </row>
    <row r="155" spans="1:45" ht="15.6" x14ac:dyDescent="0.3">
      <c r="B155" s="163" t="s">
        <v>55</v>
      </c>
      <c r="C155" s="163"/>
      <c r="D155" s="163"/>
      <c r="E155" s="163"/>
      <c r="F155" s="163"/>
      <c r="G155" s="163"/>
      <c r="H155" s="163"/>
      <c r="I155" s="163"/>
      <c r="J155" s="163"/>
      <c r="K155" s="163"/>
      <c r="L155" s="163"/>
      <c r="M155" s="163"/>
      <c r="N155" s="163"/>
      <c r="O155" s="163"/>
      <c r="P155" s="163"/>
      <c r="Q155" s="163"/>
      <c r="R155" s="163"/>
      <c r="S155" s="85"/>
      <c r="T155" s="159"/>
      <c r="U155" s="159"/>
      <c r="V155" s="159"/>
      <c r="W155" s="159"/>
      <c r="X155" s="159"/>
      <c r="Y155" s="159"/>
      <c r="Z155" s="159"/>
      <c r="AA155" s="159"/>
      <c r="AB155" s="159"/>
      <c r="AC155" s="159"/>
      <c r="AD155" s="159"/>
      <c r="AE155" s="159"/>
      <c r="AF155" s="159"/>
      <c r="AG155" s="159"/>
      <c r="AH155" s="159"/>
      <c r="AI155" s="159"/>
      <c r="AJ155" s="159"/>
      <c r="AK155" s="159"/>
      <c r="AL155" s="159"/>
      <c r="AM155" s="159"/>
      <c r="AN155" s="159"/>
    </row>
    <row r="156" spans="1:45" ht="15.6" x14ac:dyDescent="0.3">
      <c r="E156" s="84"/>
      <c r="F156" s="84"/>
      <c r="G156" s="84"/>
      <c r="H156" s="84"/>
      <c r="I156" s="84"/>
      <c r="J156" s="84"/>
      <c r="K156" s="84"/>
      <c r="L156" s="84"/>
      <c r="M156" s="84"/>
      <c r="N156" s="84"/>
      <c r="O156" s="84"/>
      <c r="P156" s="84"/>
      <c r="Q156" s="84"/>
      <c r="R156" s="84"/>
      <c r="W156" s="23"/>
      <c r="X156" s="23"/>
      <c r="Y156" s="23"/>
      <c r="Z156" s="23"/>
      <c r="AA156" s="23"/>
      <c r="AB156" s="23"/>
      <c r="AC156" s="23"/>
      <c r="AD156" s="23"/>
      <c r="AE156" s="23"/>
      <c r="AF156" s="23"/>
      <c r="AG156" s="23"/>
      <c r="AH156" s="23"/>
      <c r="AI156" s="23"/>
      <c r="AJ156" s="23"/>
      <c r="AK156" s="23"/>
      <c r="AL156" s="23"/>
      <c r="AM156" s="23"/>
      <c r="AN156" s="23"/>
      <c r="AO156" s="23"/>
      <c r="AP156" s="23"/>
      <c r="AQ156" s="23"/>
    </row>
    <row r="157" spans="1:45" ht="15.6" customHeight="1" x14ac:dyDescent="0.3">
      <c r="B157" s="164" t="s">
        <v>56</v>
      </c>
      <c r="C157" s="164"/>
      <c r="D157" s="164"/>
      <c r="E157" s="164"/>
      <c r="F157" s="164"/>
      <c r="G157" s="164"/>
      <c r="H157" s="164"/>
      <c r="I157" s="164"/>
      <c r="J157" s="164"/>
      <c r="K157" s="164"/>
      <c r="L157" s="164"/>
      <c r="M157" s="164"/>
      <c r="N157" s="164"/>
      <c r="O157" s="164"/>
      <c r="P157" s="164"/>
      <c r="Q157" s="164"/>
      <c r="R157" s="164"/>
      <c r="S157" s="85"/>
      <c r="T157" s="159"/>
      <c r="U157" s="159"/>
      <c r="V157" s="159"/>
      <c r="W157" s="159"/>
      <c r="X157" s="159"/>
      <c r="Y157" s="159"/>
      <c r="Z157" s="159"/>
      <c r="AA157" s="159"/>
      <c r="AB157" s="159"/>
      <c r="AC157" s="159"/>
      <c r="AD157" s="159"/>
      <c r="AE157" s="159"/>
      <c r="AF157" s="159"/>
      <c r="AG157" s="159"/>
      <c r="AH157" s="159"/>
      <c r="AI157" s="159"/>
      <c r="AJ157" s="159"/>
      <c r="AK157" s="159"/>
      <c r="AL157" s="159"/>
      <c r="AM157" s="159"/>
      <c r="AN157" s="159"/>
    </row>
    <row r="158" spans="1:45" ht="15.6" x14ac:dyDescent="0.3">
      <c r="E158" s="84"/>
      <c r="F158" s="84"/>
      <c r="G158" s="84"/>
      <c r="H158" s="84"/>
      <c r="I158" s="84"/>
      <c r="J158" s="84"/>
      <c r="K158" s="84"/>
      <c r="L158" s="84"/>
      <c r="M158" s="84"/>
      <c r="N158" s="84"/>
      <c r="O158" s="84"/>
      <c r="P158" s="84"/>
      <c r="Q158" s="84"/>
      <c r="R158" s="84"/>
      <c r="W158" s="23"/>
      <c r="X158" s="23"/>
      <c r="Y158" s="23"/>
      <c r="Z158" s="23"/>
      <c r="AA158" s="23"/>
      <c r="AB158" s="23"/>
      <c r="AC158" s="23"/>
      <c r="AD158" s="23"/>
      <c r="AE158" s="23"/>
      <c r="AF158" s="23"/>
      <c r="AG158" s="23"/>
      <c r="AH158" s="23"/>
      <c r="AI158" s="23"/>
      <c r="AJ158" s="23"/>
      <c r="AK158" s="23"/>
      <c r="AL158" s="23"/>
      <c r="AM158" s="23"/>
      <c r="AN158" s="23"/>
      <c r="AO158" s="23"/>
      <c r="AP158" s="23"/>
      <c r="AQ158" s="23"/>
    </row>
    <row r="159" spans="1:45" ht="15.6" customHeight="1" x14ac:dyDescent="0.3">
      <c r="B159" s="156" t="s">
        <v>57</v>
      </c>
      <c r="C159" s="156"/>
      <c r="D159" s="156"/>
      <c r="E159" s="156"/>
      <c r="F159" s="156"/>
      <c r="G159" s="156"/>
      <c r="H159" s="156"/>
      <c r="I159" s="156"/>
      <c r="J159" s="156"/>
      <c r="K159" s="156"/>
      <c r="L159" s="156"/>
      <c r="M159" s="156"/>
      <c r="N159" s="156"/>
      <c r="O159" s="156"/>
      <c r="P159" s="156"/>
      <c r="Q159" s="156"/>
      <c r="R159" s="156"/>
      <c r="T159" s="159"/>
      <c r="U159" s="159"/>
      <c r="V159" s="159"/>
      <c r="W159" s="159"/>
      <c r="X159" s="159"/>
      <c r="Y159" s="159"/>
      <c r="Z159" s="159"/>
      <c r="AA159" s="159"/>
      <c r="AB159" s="159"/>
      <c r="AC159" s="159"/>
      <c r="AD159" s="159"/>
      <c r="AE159" s="159"/>
      <c r="AF159" s="159"/>
      <c r="AG159" s="159"/>
      <c r="AH159" s="159"/>
      <c r="AI159" s="159"/>
      <c r="AJ159" s="159"/>
      <c r="AK159" s="159"/>
      <c r="AL159" s="159"/>
      <c r="AM159" s="159"/>
      <c r="AN159" s="159"/>
    </row>
    <row r="160" spans="1:45" ht="15.6" x14ac:dyDescent="0.3">
      <c r="E160" s="84"/>
      <c r="F160" s="84"/>
      <c r="G160" s="84"/>
      <c r="H160" s="84"/>
      <c r="I160" s="84"/>
      <c r="J160" s="84"/>
      <c r="K160" s="84"/>
      <c r="L160" s="84"/>
      <c r="M160" s="84"/>
      <c r="N160" s="84"/>
      <c r="O160" s="84"/>
      <c r="P160" s="84"/>
      <c r="Q160" s="84"/>
      <c r="R160" s="84"/>
      <c r="W160" s="23"/>
      <c r="X160" s="23"/>
      <c r="Y160" s="23"/>
      <c r="Z160" s="23"/>
      <c r="AA160" s="23"/>
      <c r="AB160" s="23"/>
      <c r="AC160" s="23"/>
      <c r="AD160" s="23"/>
      <c r="AE160" s="23"/>
      <c r="AF160" s="23"/>
      <c r="AG160" s="23"/>
      <c r="AH160" s="23"/>
      <c r="AI160" s="23"/>
      <c r="AJ160" s="23"/>
      <c r="AK160" s="23"/>
      <c r="AL160" s="23"/>
      <c r="AM160" s="23"/>
      <c r="AN160" s="23"/>
      <c r="AO160" s="23"/>
      <c r="AP160" s="23"/>
      <c r="AQ160" s="23"/>
    </row>
    <row r="161" spans="2:44" ht="15.6" customHeight="1" x14ac:dyDescent="0.3">
      <c r="B161" s="156" t="s">
        <v>58</v>
      </c>
      <c r="C161" s="156"/>
      <c r="D161" s="156"/>
      <c r="E161" s="156"/>
      <c r="F161" s="156"/>
      <c r="G161" s="156"/>
      <c r="H161" s="156"/>
      <c r="I161" s="156"/>
      <c r="J161" s="156"/>
      <c r="K161" s="156"/>
      <c r="L161" s="156"/>
      <c r="M161" s="156"/>
      <c r="N161" s="156"/>
      <c r="O161" s="156"/>
      <c r="P161" s="156"/>
      <c r="Q161" s="156"/>
      <c r="R161" s="156"/>
      <c r="T161" s="159"/>
      <c r="U161" s="159"/>
      <c r="V161" s="159"/>
      <c r="W161" s="159"/>
      <c r="X161" s="159"/>
      <c r="Y161" s="159"/>
      <c r="Z161" s="159"/>
      <c r="AA161" s="159"/>
      <c r="AB161" s="159"/>
      <c r="AC161" s="159"/>
      <c r="AD161" s="159"/>
      <c r="AE161" s="159"/>
      <c r="AF161" s="159"/>
      <c r="AG161" s="159"/>
      <c r="AH161" s="159"/>
      <c r="AI161" s="159"/>
      <c r="AJ161" s="159"/>
      <c r="AK161" s="159"/>
      <c r="AL161" s="159"/>
      <c r="AM161" s="159"/>
      <c r="AN161" s="159"/>
    </row>
    <row r="162" spans="2:44" ht="15.6" x14ac:dyDescent="0.3">
      <c r="E162" s="84"/>
      <c r="F162" s="84"/>
      <c r="G162" s="84"/>
      <c r="H162" s="84"/>
      <c r="I162" s="84"/>
      <c r="J162" s="84"/>
      <c r="K162" s="84"/>
      <c r="L162" s="84"/>
      <c r="M162" s="84"/>
      <c r="N162" s="84"/>
      <c r="O162" s="84"/>
      <c r="P162" s="84"/>
      <c r="Q162" s="84"/>
      <c r="R162" s="84"/>
      <c r="W162" s="23"/>
      <c r="X162" s="23"/>
      <c r="Y162" s="23"/>
      <c r="Z162" s="23"/>
      <c r="AA162" s="23"/>
      <c r="AB162" s="23"/>
      <c r="AC162" s="23"/>
      <c r="AD162" s="23"/>
      <c r="AE162" s="23"/>
      <c r="AF162" s="23"/>
      <c r="AG162" s="23"/>
      <c r="AH162" s="23"/>
      <c r="AI162" s="23"/>
      <c r="AJ162" s="23"/>
      <c r="AK162" s="23"/>
      <c r="AL162" s="23"/>
      <c r="AM162" s="23"/>
      <c r="AN162" s="23"/>
      <c r="AO162" s="23"/>
      <c r="AP162" s="23"/>
      <c r="AQ162" s="23"/>
    </row>
    <row r="163" spans="2:44" ht="15.6" customHeight="1" x14ac:dyDescent="0.3">
      <c r="B163" s="156" t="s">
        <v>60</v>
      </c>
      <c r="C163" s="156"/>
      <c r="D163" s="156"/>
      <c r="E163" s="156"/>
      <c r="F163" s="156"/>
      <c r="G163" s="156"/>
      <c r="H163" s="156"/>
      <c r="I163" s="156"/>
      <c r="J163" s="156"/>
      <c r="K163" s="156"/>
      <c r="L163" s="156"/>
      <c r="M163" s="156"/>
      <c r="N163" s="156"/>
      <c r="O163" s="156"/>
      <c r="P163" s="156"/>
      <c r="Q163" s="156"/>
      <c r="R163" s="156"/>
      <c r="T163" s="159"/>
      <c r="U163" s="159"/>
      <c r="V163" s="159"/>
      <c r="W163" s="159"/>
      <c r="X163" s="159"/>
      <c r="Y163" s="159"/>
      <c r="Z163" s="159"/>
      <c r="AA163" s="159"/>
      <c r="AB163" s="159"/>
      <c r="AC163" s="159"/>
      <c r="AD163" s="159"/>
      <c r="AE163" s="159"/>
      <c r="AF163" s="159"/>
      <c r="AG163" s="159"/>
      <c r="AH163" s="159"/>
      <c r="AI163" s="159"/>
      <c r="AJ163" s="159"/>
      <c r="AK163" s="159"/>
      <c r="AL163" s="159"/>
      <c r="AM163" s="159"/>
      <c r="AN163" s="159"/>
    </row>
    <row r="164" spans="2:44" ht="15.6" x14ac:dyDescent="0.3">
      <c r="E164" s="84"/>
      <c r="F164" s="84"/>
      <c r="G164" s="84"/>
      <c r="H164" s="84"/>
      <c r="I164" s="84"/>
      <c r="J164" s="84"/>
      <c r="K164" s="84"/>
      <c r="L164" s="84"/>
      <c r="M164" s="84"/>
      <c r="N164" s="84"/>
      <c r="O164" s="84"/>
      <c r="P164" s="84"/>
      <c r="Q164" s="84"/>
      <c r="R164" s="84"/>
      <c r="W164" s="23"/>
      <c r="X164" s="23"/>
      <c r="Y164" s="23"/>
      <c r="Z164" s="23"/>
      <c r="AA164" s="23"/>
      <c r="AB164" s="23"/>
      <c r="AC164" s="23"/>
      <c r="AD164" s="23"/>
      <c r="AE164" s="23"/>
      <c r="AF164" s="23"/>
      <c r="AG164" s="23"/>
      <c r="AH164" s="23"/>
      <c r="AI164" s="23"/>
      <c r="AJ164" s="23"/>
      <c r="AK164" s="23"/>
      <c r="AL164" s="23"/>
      <c r="AM164" s="23"/>
      <c r="AN164" s="23"/>
      <c r="AO164" s="23"/>
      <c r="AP164" s="23"/>
      <c r="AQ164" s="23"/>
    </row>
    <row r="165" spans="2:44" ht="15.6" customHeight="1" x14ac:dyDescent="0.3">
      <c r="B165" s="156" t="s">
        <v>59</v>
      </c>
      <c r="C165" s="156"/>
      <c r="D165" s="156"/>
      <c r="E165" s="156"/>
      <c r="F165" s="156"/>
      <c r="G165" s="156"/>
      <c r="H165" s="156"/>
      <c r="I165" s="156"/>
      <c r="J165" s="156"/>
      <c r="K165" s="156"/>
      <c r="L165" s="156"/>
      <c r="M165" s="156"/>
      <c r="N165" s="156"/>
      <c r="O165" s="156"/>
      <c r="P165" s="156"/>
      <c r="Q165" s="156"/>
      <c r="R165" s="156"/>
      <c r="T165" s="159" t="s">
        <v>36</v>
      </c>
      <c r="U165" s="159"/>
      <c r="V165" s="159"/>
      <c r="W165" s="159"/>
      <c r="X165" s="159"/>
      <c r="Y165" s="159"/>
      <c r="Z165" s="159"/>
      <c r="AA165" s="159"/>
      <c r="AB165" s="159"/>
      <c r="AC165" s="159"/>
      <c r="AD165" s="159"/>
      <c r="AE165" s="159"/>
      <c r="AF165" s="159"/>
      <c r="AG165" s="159"/>
      <c r="AH165" s="159"/>
      <c r="AI165" s="159"/>
      <c r="AJ165" s="159"/>
      <c r="AK165" s="159"/>
      <c r="AL165" s="159"/>
      <c r="AM165" s="159"/>
      <c r="AN165" s="159"/>
    </row>
    <row r="166" spans="2:44" ht="15.6" x14ac:dyDescent="0.3">
      <c r="N166" s="5"/>
      <c r="O166" s="5"/>
      <c r="P166" s="5"/>
      <c r="Q166" s="5"/>
      <c r="R166" s="5"/>
      <c r="S166" s="5"/>
      <c r="T166" s="5"/>
      <c r="U166" s="5"/>
      <c r="V166" s="5"/>
      <c r="W166" s="5"/>
      <c r="X166" s="5"/>
      <c r="Y166" s="5"/>
      <c r="Z166" s="5"/>
      <c r="AA166" s="5"/>
      <c r="AB166" s="5"/>
      <c r="AC166" s="5"/>
      <c r="AD166" s="5"/>
      <c r="AE166" s="5"/>
      <c r="AF166" s="5"/>
      <c r="AG166" s="5"/>
      <c r="AH166" s="5"/>
      <c r="AI166" s="5"/>
      <c r="AJ166" s="5"/>
    </row>
    <row r="167" spans="2:44" ht="15.6" x14ac:dyDescent="0.3">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0"/>
      <c r="AI167" s="60"/>
      <c r="AJ167" s="60"/>
      <c r="AK167" s="60"/>
      <c r="AL167" s="60"/>
      <c r="AM167" s="60"/>
      <c r="AN167" s="60"/>
      <c r="AO167" s="60"/>
      <c r="AP167" s="60"/>
      <c r="AQ167" s="60"/>
      <c r="AR167" s="60"/>
    </row>
    <row r="168" spans="2:44" ht="15.6" x14ac:dyDescent="0.3">
      <c r="B168" s="44" t="s">
        <v>130</v>
      </c>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c r="AH168" s="60"/>
      <c r="AI168" s="60"/>
      <c r="AJ168" s="60"/>
      <c r="AK168" s="60"/>
      <c r="AL168" s="60"/>
      <c r="AM168" s="60"/>
      <c r="AN168" s="60"/>
      <c r="AO168" s="60"/>
      <c r="AP168" s="60"/>
      <c r="AQ168" s="60"/>
      <c r="AR168" s="60"/>
    </row>
    <row r="169" spans="2:44" ht="15.6" x14ac:dyDescent="0.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row>
    <row r="170" spans="2:44" ht="15.6" customHeight="1" x14ac:dyDescent="0.3">
      <c r="B170" s="156" t="s">
        <v>61</v>
      </c>
      <c r="C170" s="156"/>
      <c r="D170" s="156"/>
      <c r="E170" s="156"/>
      <c r="F170" s="156"/>
      <c r="G170" s="156"/>
      <c r="H170" s="156"/>
      <c r="I170" s="156"/>
      <c r="J170" s="156"/>
      <c r="K170" s="156"/>
      <c r="L170" s="156"/>
      <c r="M170" s="156"/>
      <c r="N170" s="156"/>
      <c r="O170" s="156"/>
      <c r="P170" s="156"/>
      <c r="Q170" s="156"/>
      <c r="R170" s="156"/>
      <c r="T170" s="159"/>
      <c r="U170" s="159"/>
      <c r="V170" s="159"/>
      <c r="W170" s="159"/>
      <c r="X170" s="159"/>
      <c r="Y170" s="159"/>
      <c r="Z170" s="159"/>
      <c r="AA170" s="159"/>
      <c r="AB170" s="159"/>
      <c r="AC170" s="159"/>
      <c r="AD170" s="159"/>
      <c r="AE170" s="159"/>
      <c r="AF170" s="159"/>
      <c r="AG170" s="159"/>
      <c r="AH170" s="159"/>
      <c r="AI170" s="159"/>
      <c r="AJ170" s="159"/>
      <c r="AK170" s="159"/>
      <c r="AL170" s="159"/>
      <c r="AM170" s="159"/>
      <c r="AN170" s="159"/>
    </row>
    <row r="171" spans="2:44" ht="15.6" x14ac:dyDescent="0.3">
      <c r="E171" s="23"/>
      <c r="F171" s="23"/>
      <c r="G171" s="23"/>
      <c r="H171" s="23"/>
      <c r="I171" s="23"/>
      <c r="J171" s="23"/>
      <c r="K171" s="23"/>
      <c r="L171" s="23"/>
      <c r="M171" s="23"/>
      <c r="N171" s="23"/>
      <c r="O171" s="23"/>
      <c r="P171" s="23"/>
      <c r="Q171" s="23"/>
      <c r="R171" s="23"/>
      <c r="AD171" s="23"/>
      <c r="AE171" s="23"/>
      <c r="AF171" s="23"/>
      <c r="AG171" s="23"/>
      <c r="AH171" s="23"/>
      <c r="AI171" s="23"/>
      <c r="AJ171" s="23"/>
      <c r="AK171" s="23"/>
      <c r="AL171" s="23"/>
      <c r="AM171" s="23"/>
      <c r="AN171" s="23"/>
      <c r="AO171" s="23"/>
      <c r="AP171" s="23"/>
    </row>
    <row r="172" spans="2:44" ht="15.6" customHeight="1" x14ac:dyDescent="0.3">
      <c r="B172" s="156" t="s">
        <v>62</v>
      </c>
      <c r="C172" s="156"/>
      <c r="D172" s="156"/>
      <c r="E172" s="156"/>
      <c r="F172" s="156"/>
      <c r="G172" s="156"/>
      <c r="H172" s="156"/>
      <c r="I172" s="156"/>
      <c r="J172" s="156"/>
      <c r="K172" s="156"/>
      <c r="L172" s="156"/>
      <c r="M172" s="156"/>
      <c r="N172" s="156"/>
      <c r="O172" s="156"/>
      <c r="P172" s="156"/>
      <c r="Q172" s="156"/>
      <c r="R172" s="156"/>
      <c r="T172" s="159"/>
      <c r="U172" s="159"/>
      <c r="V172" s="159"/>
      <c r="W172" s="159"/>
      <c r="X172" s="159"/>
      <c r="Y172" s="159"/>
      <c r="Z172" s="159"/>
      <c r="AA172" s="159"/>
      <c r="AB172" s="159"/>
      <c r="AC172" s="159"/>
      <c r="AD172" s="159"/>
      <c r="AE172" s="159"/>
      <c r="AF172" s="159"/>
      <c r="AG172" s="159"/>
      <c r="AH172" s="159"/>
      <c r="AI172" s="159"/>
      <c r="AJ172" s="159"/>
      <c r="AK172" s="159"/>
      <c r="AL172" s="159"/>
      <c r="AM172" s="159"/>
      <c r="AN172" s="159"/>
    </row>
    <row r="173" spans="2:44" ht="15.6" x14ac:dyDescent="0.3">
      <c r="E173" s="23"/>
      <c r="F173" s="23"/>
      <c r="G173" s="23"/>
      <c r="H173" s="23"/>
      <c r="I173" s="23"/>
      <c r="J173" s="23"/>
      <c r="K173" s="23"/>
      <c r="L173" s="23"/>
      <c r="M173" s="23"/>
      <c r="N173" s="23"/>
      <c r="O173" s="23"/>
      <c r="P173" s="23"/>
      <c r="Q173" s="23"/>
      <c r="R173" s="23"/>
      <c r="AD173" s="23"/>
      <c r="AE173" s="23"/>
      <c r="AF173" s="23"/>
      <c r="AG173" s="23"/>
      <c r="AH173" s="23"/>
      <c r="AI173" s="23"/>
      <c r="AJ173" s="23"/>
      <c r="AK173" s="23"/>
      <c r="AL173" s="23"/>
      <c r="AM173" s="23"/>
      <c r="AN173" s="23"/>
      <c r="AO173" s="23"/>
      <c r="AP173" s="23"/>
    </row>
    <row r="174" spans="2:44" ht="15.6" customHeight="1" x14ac:dyDescent="0.3">
      <c r="B174" s="156" t="s">
        <v>60</v>
      </c>
      <c r="C174" s="156"/>
      <c r="D174" s="156"/>
      <c r="E174" s="156"/>
      <c r="F174" s="156"/>
      <c r="G174" s="156"/>
      <c r="H174" s="156"/>
      <c r="I174" s="156"/>
      <c r="J174" s="156"/>
      <c r="K174" s="156"/>
      <c r="L174" s="156"/>
      <c r="M174" s="156"/>
      <c r="N174" s="156"/>
      <c r="O174" s="156"/>
      <c r="P174" s="156"/>
      <c r="Q174" s="156"/>
      <c r="R174" s="156"/>
      <c r="T174" s="168"/>
      <c r="U174" s="168"/>
      <c r="V174" s="168"/>
      <c r="W174" s="168"/>
      <c r="X174" s="168"/>
      <c r="Y174" s="168"/>
      <c r="Z174" s="168"/>
      <c r="AA174" s="168"/>
      <c r="AB174" s="168"/>
      <c r="AC174" s="168"/>
      <c r="AD174" s="168"/>
      <c r="AE174" s="168"/>
      <c r="AF174" s="168"/>
      <c r="AG174" s="168"/>
      <c r="AH174" s="168"/>
      <c r="AI174" s="168"/>
      <c r="AJ174" s="168"/>
      <c r="AK174" s="168"/>
      <c r="AL174" s="168"/>
      <c r="AM174" s="168"/>
      <c r="AN174" s="168"/>
    </row>
    <row r="175" spans="2:44" ht="15.6" x14ac:dyDescent="0.3">
      <c r="E175" s="84"/>
      <c r="F175" s="84"/>
      <c r="G175" s="84"/>
      <c r="H175" s="84"/>
      <c r="I175" s="84"/>
      <c r="J175" s="84"/>
      <c r="K175" s="84"/>
      <c r="L175" s="84"/>
      <c r="M175" s="84"/>
      <c r="N175" s="84"/>
      <c r="O175" s="84"/>
      <c r="P175" s="84"/>
      <c r="Q175" s="84"/>
      <c r="R175" s="84"/>
      <c r="AD175" s="23"/>
      <c r="AE175" s="23"/>
      <c r="AF175" s="23"/>
      <c r="AG175" s="23"/>
      <c r="AH175" s="23"/>
      <c r="AI175" s="23"/>
      <c r="AJ175" s="23"/>
      <c r="AK175" s="23"/>
      <c r="AL175" s="23"/>
      <c r="AM175" s="23"/>
      <c r="AN175" s="23"/>
      <c r="AO175" s="23"/>
      <c r="AP175" s="23"/>
    </row>
    <row r="176" spans="2:44" ht="15.6" customHeight="1" x14ac:dyDescent="0.3">
      <c r="B176" s="156" t="s">
        <v>63</v>
      </c>
      <c r="C176" s="156"/>
      <c r="D176" s="156"/>
      <c r="E176" s="156"/>
      <c r="F176" s="156"/>
      <c r="G176" s="156"/>
      <c r="H176" s="156"/>
      <c r="I176" s="156"/>
      <c r="J176" s="156"/>
      <c r="K176" s="156"/>
      <c r="L176" s="156"/>
      <c r="M176" s="156"/>
      <c r="N176" s="156"/>
      <c r="O176" s="156"/>
      <c r="P176" s="156"/>
      <c r="Q176" s="156"/>
      <c r="R176" s="156"/>
      <c r="T176" s="159"/>
      <c r="U176" s="159"/>
      <c r="V176" s="159"/>
      <c r="W176" s="159"/>
      <c r="X176" s="159"/>
      <c r="Y176" s="159"/>
      <c r="Z176" s="159"/>
      <c r="AA176" s="159"/>
      <c r="AB176" s="159"/>
      <c r="AC176" s="159"/>
      <c r="AD176" s="159"/>
      <c r="AE176" s="159"/>
      <c r="AF176" s="159"/>
      <c r="AG176" s="159"/>
      <c r="AH176" s="159"/>
      <c r="AI176" s="159"/>
      <c r="AJ176" s="159"/>
      <c r="AK176" s="159"/>
      <c r="AL176" s="159"/>
      <c r="AM176" s="159"/>
      <c r="AN176" s="159"/>
    </row>
    <row r="177" spans="2:45" ht="15.6" x14ac:dyDescent="0.3">
      <c r="E177" s="84"/>
      <c r="F177" s="84"/>
      <c r="G177" s="84"/>
      <c r="H177" s="84"/>
      <c r="I177" s="84"/>
      <c r="J177" s="84"/>
      <c r="K177" s="84"/>
      <c r="L177" s="84"/>
      <c r="M177" s="84"/>
      <c r="N177" s="84"/>
      <c r="O177" s="84"/>
      <c r="P177" s="84"/>
      <c r="Q177" s="84"/>
      <c r="R177" s="84"/>
      <c r="AD177" s="23"/>
      <c r="AE177" s="23"/>
      <c r="AF177" s="23"/>
      <c r="AG177" s="23"/>
      <c r="AH177" s="23"/>
      <c r="AI177" s="23"/>
      <c r="AJ177" s="23"/>
      <c r="AK177" s="23"/>
      <c r="AL177" s="23"/>
      <c r="AM177" s="23"/>
      <c r="AN177" s="23"/>
      <c r="AO177" s="23"/>
      <c r="AP177" s="23"/>
    </row>
    <row r="178" spans="2:45" ht="15.6" customHeight="1" x14ac:dyDescent="0.3">
      <c r="B178" s="156" t="s">
        <v>60</v>
      </c>
      <c r="C178" s="156"/>
      <c r="D178" s="156"/>
      <c r="E178" s="156"/>
      <c r="F178" s="156"/>
      <c r="G178" s="156"/>
      <c r="H178" s="156"/>
      <c r="I178" s="156"/>
      <c r="J178" s="156"/>
      <c r="K178" s="156"/>
      <c r="L178" s="156"/>
      <c r="M178" s="156"/>
      <c r="N178" s="156"/>
      <c r="O178" s="156"/>
      <c r="P178" s="156"/>
      <c r="Q178" s="156"/>
      <c r="R178" s="156"/>
      <c r="T178" s="159"/>
      <c r="U178" s="159"/>
      <c r="V178" s="159"/>
      <c r="W178" s="159"/>
      <c r="X178" s="159"/>
      <c r="Y178" s="159"/>
      <c r="Z178" s="159"/>
      <c r="AA178" s="159"/>
      <c r="AB178" s="159"/>
      <c r="AC178" s="159"/>
      <c r="AD178" s="159"/>
      <c r="AE178" s="159"/>
      <c r="AF178" s="159"/>
      <c r="AG178" s="159"/>
      <c r="AH178" s="159"/>
      <c r="AI178" s="159"/>
      <c r="AJ178" s="159"/>
      <c r="AK178" s="159"/>
      <c r="AL178" s="159"/>
      <c r="AM178" s="159"/>
      <c r="AN178" s="159"/>
    </row>
    <row r="179" spans="2:45" ht="15.6" x14ac:dyDescent="0.3">
      <c r="E179" s="84"/>
      <c r="F179" s="84"/>
      <c r="G179" s="84"/>
      <c r="H179" s="84"/>
      <c r="I179" s="84"/>
      <c r="J179" s="84"/>
      <c r="K179" s="84"/>
      <c r="L179" s="84"/>
      <c r="M179" s="84"/>
      <c r="N179" s="84"/>
      <c r="O179" s="84"/>
      <c r="P179" s="84"/>
      <c r="Q179" s="84"/>
      <c r="R179" s="84"/>
      <c r="AD179" s="23"/>
      <c r="AE179" s="23"/>
      <c r="AF179" s="23"/>
      <c r="AG179" s="23"/>
      <c r="AH179" s="23"/>
      <c r="AI179" s="23"/>
      <c r="AJ179" s="23"/>
      <c r="AK179" s="23"/>
      <c r="AL179" s="23"/>
      <c r="AM179" s="23"/>
      <c r="AN179" s="23"/>
      <c r="AO179" s="23"/>
      <c r="AP179" s="23"/>
    </row>
    <row r="180" spans="2:45" ht="15.6" customHeight="1" x14ac:dyDescent="0.3">
      <c r="B180" s="156" t="s">
        <v>56</v>
      </c>
      <c r="C180" s="156"/>
      <c r="D180" s="156"/>
      <c r="E180" s="156"/>
      <c r="F180" s="156"/>
      <c r="G180" s="156"/>
      <c r="H180" s="156"/>
      <c r="I180" s="156"/>
      <c r="J180" s="156"/>
      <c r="K180" s="156"/>
      <c r="L180" s="156"/>
      <c r="M180" s="156"/>
      <c r="N180" s="156"/>
      <c r="O180" s="156"/>
      <c r="P180" s="156"/>
      <c r="Q180" s="156"/>
      <c r="R180" s="156"/>
      <c r="T180" s="159"/>
      <c r="U180" s="159"/>
      <c r="V180" s="159"/>
      <c r="W180" s="159"/>
      <c r="X180" s="159"/>
      <c r="Y180" s="159"/>
      <c r="Z180" s="159"/>
      <c r="AA180" s="159"/>
      <c r="AB180" s="159"/>
      <c r="AC180" s="159"/>
      <c r="AD180" s="159"/>
      <c r="AE180" s="159"/>
      <c r="AF180" s="159"/>
      <c r="AG180" s="159"/>
      <c r="AH180" s="159"/>
      <c r="AI180" s="159"/>
      <c r="AJ180" s="159"/>
      <c r="AK180" s="159"/>
      <c r="AL180" s="159"/>
      <c r="AM180" s="159"/>
      <c r="AN180" s="159"/>
    </row>
    <row r="181" spans="2:45" ht="15.6" x14ac:dyDescent="0.3">
      <c r="E181" s="84"/>
      <c r="F181" s="84"/>
      <c r="G181" s="84"/>
      <c r="H181" s="84"/>
      <c r="I181" s="84"/>
      <c r="J181" s="84"/>
      <c r="K181" s="84"/>
      <c r="L181" s="84"/>
      <c r="M181" s="84"/>
      <c r="N181" s="84"/>
      <c r="O181" s="84"/>
      <c r="P181" s="84"/>
      <c r="Q181" s="84"/>
      <c r="R181" s="84"/>
      <c r="AD181" s="23"/>
      <c r="AE181" s="23"/>
      <c r="AF181" s="23"/>
      <c r="AG181" s="23"/>
      <c r="AH181" s="23"/>
      <c r="AI181" s="23"/>
      <c r="AJ181" s="23"/>
      <c r="AK181" s="23"/>
      <c r="AL181" s="23"/>
      <c r="AM181" s="23"/>
      <c r="AN181" s="23"/>
      <c r="AO181" s="23"/>
      <c r="AP181" s="23"/>
    </row>
    <row r="182" spans="2:45" ht="15.6" customHeight="1" x14ac:dyDescent="0.3">
      <c r="B182" s="156" t="s">
        <v>57</v>
      </c>
      <c r="C182" s="156"/>
      <c r="D182" s="156"/>
      <c r="E182" s="156"/>
      <c r="F182" s="156"/>
      <c r="G182" s="156"/>
      <c r="H182" s="156"/>
      <c r="I182" s="156"/>
      <c r="J182" s="156"/>
      <c r="K182" s="156"/>
      <c r="L182" s="156"/>
      <c r="M182" s="156"/>
      <c r="N182" s="156"/>
      <c r="O182" s="156"/>
      <c r="P182" s="156"/>
      <c r="Q182" s="156"/>
      <c r="R182" s="156"/>
      <c r="S182" s="84"/>
      <c r="T182" s="159" t="s">
        <v>36</v>
      </c>
      <c r="U182" s="159"/>
      <c r="V182" s="159"/>
      <c r="W182" s="159"/>
      <c r="X182" s="159"/>
      <c r="Y182" s="159"/>
      <c r="Z182" s="159"/>
      <c r="AA182" s="159"/>
      <c r="AB182" s="159"/>
      <c r="AC182" s="159"/>
      <c r="AD182" s="159"/>
      <c r="AE182" s="159"/>
      <c r="AF182" s="159"/>
      <c r="AG182" s="159"/>
      <c r="AH182" s="159"/>
      <c r="AI182" s="159"/>
      <c r="AJ182" s="159"/>
      <c r="AK182" s="159"/>
      <c r="AL182" s="159"/>
      <c r="AM182" s="159"/>
      <c r="AN182" s="159"/>
    </row>
    <row r="183" spans="2:45" ht="15.6" x14ac:dyDescent="0.3">
      <c r="E183" s="84"/>
      <c r="F183" s="84"/>
      <c r="G183" s="84"/>
      <c r="H183" s="84"/>
      <c r="I183" s="84"/>
      <c r="J183" s="84"/>
      <c r="K183" s="84"/>
      <c r="L183" s="84"/>
      <c r="M183" s="84"/>
      <c r="N183" s="84"/>
      <c r="O183" s="84"/>
      <c r="P183" s="84"/>
      <c r="Q183" s="84"/>
      <c r="R183" s="84"/>
      <c r="AD183" s="23"/>
      <c r="AE183" s="23"/>
      <c r="AF183" s="23"/>
      <c r="AG183" s="23"/>
      <c r="AH183" s="23"/>
      <c r="AI183" s="23"/>
      <c r="AJ183" s="23"/>
      <c r="AK183" s="23"/>
      <c r="AL183" s="23"/>
      <c r="AM183" s="23"/>
      <c r="AN183" s="23"/>
      <c r="AO183" s="23"/>
      <c r="AP183" s="23"/>
    </row>
    <row r="184" spans="2:45" ht="15.6" customHeight="1" x14ac:dyDescent="0.3">
      <c r="B184" s="156" t="s">
        <v>58</v>
      </c>
      <c r="C184" s="156"/>
      <c r="D184" s="156"/>
      <c r="E184" s="156"/>
      <c r="F184" s="156"/>
      <c r="G184" s="156"/>
      <c r="H184" s="156"/>
      <c r="I184" s="156"/>
      <c r="J184" s="156"/>
      <c r="K184" s="156"/>
      <c r="L184" s="156"/>
      <c r="M184" s="156"/>
      <c r="N184" s="156"/>
      <c r="O184" s="156"/>
      <c r="P184" s="156"/>
      <c r="Q184" s="156"/>
      <c r="R184" s="156"/>
      <c r="T184" s="159"/>
      <c r="U184" s="159"/>
      <c r="V184" s="159"/>
      <c r="W184" s="159"/>
      <c r="X184" s="159"/>
      <c r="Y184" s="159"/>
      <c r="Z184" s="159"/>
      <c r="AA184" s="159"/>
      <c r="AB184" s="159"/>
      <c r="AC184" s="159"/>
      <c r="AD184" s="159"/>
      <c r="AE184" s="159"/>
      <c r="AF184" s="159"/>
      <c r="AG184" s="159"/>
      <c r="AH184" s="159"/>
      <c r="AI184" s="159"/>
      <c r="AJ184" s="159"/>
      <c r="AK184" s="159"/>
      <c r="AL184" s="159"/>
      <c r="AM184" s="159"/>
      <c r="AN184" s="159"/>
    </row>
    <row r="185" spans="2:45" ht="15.6" x14ac:dyDescent="0.3">
      <c r="E185" s="84"/>
      <c r="F185" s="84"/>
      <c r="G185" s="84"/>
      <c r="H185" s="84"/>
      <c r="I185" s="84"/>
      <c r="J185" s="84"/>
      <c r="K185" s="84"/>
      <c r="L185" s="84"/>
      <c r="M185" s="84"/>
      <c r="N185" s="84"/>
      <c r="O185" s="84"/>
      <c r="P185" s="84"/>
      <c r="Q185" s="84"/>
      <c r="R185" s="84"/>
      <c r="AD185" s="23"/>
      <c r="AE185" s="23"/>
      <c r="AF185" s="23"/>
      <c r="AG185" s="23"/>
      <c r="AH185" s="23"/>
      <c r="AI185" s="161"/>
      <c r="AJ185" s="161"/>
      <c r="AK185" s="161"/>
      <c r="AL185" s="161"/>
      <c r="AM185" s="161"/>
      <c r="AN185" s="161"/>
      <c r="AO185" s="161"/>
      <c r="AP185" s="161"/>
      <c r="AQ185" s="161"/>
    </row>
    <row r="186" spans="2:45" ht="15.6" customHeight="1" x14ac:dyDescent="0.3">
      <c r="B186" s="156" t="s">
        <v>59</v>
      </c>
      <c r="C186" s="156"/>
      <c r="D186" s="156"/>
      <c r="E186" s="156"/>
      <c r="F186" s="156"/>
      <c r="G186" s="156"/>
      <c r="H186" s="156"/>
      <c r="I186" s="156"/>
      <c r="J186" s="156"/>
      <c r="K186" s="156"/>
      <c r="L186" s="156"/>
      <c r="M186" s="156"/>
      <c r="N186" s="156"/>
      <c r="O186" s="156"/>
      <c r="P186" s="156"/>
      <c r="Q186" s="156"/>
      <c r="R186" s="156"/>
      <c r="T186" s="159" t="s">
        <v>36</v>
      </c>
      <c r="U186" s="159"/>
      <c r="V186" s="159"/>
      <c r="W186" s="159"/>
      <c r="X186" s="159"/>
      <c r="Y186" s="159"/>
      <c r="Z186" s="159"/>
      <c r="AA186" s="159"/>
      <c r="AB186" s="159"/>
      <c r="AC186" s="159"/>
      <c r="AD186" s="159"/>
      <c r="AE186" s="159"/>
      <c r="AF186" s="159"/>
      <c r="AG186" s="159"/>
      <c r="AH186" s="159"/>
      <c r="AI186" s="159"/>
      <c r="AJ186" s="159"/>
      <c r="AK186" s="159"/>
      <c r="AL186" s="159"/>
      <c r="AM186" s="159"/>
      <c r="AN186" s="159"/>
    </row>
    <row r="187" spans="2:45" ht="15.6" customHeight="1" x14ac:dyDescent="0.3">
      <c r="B187" s="84"/>
      <c r="C187" s="84"/>
      <c r="D187" s="84"/>
      <c r="E187" s="84"/>
      <c r="F187" s="84"/>
      <c r="G187" s="84"/>
      <c r="H187" s="84"/>
      <c r="I187" s="84"/>
      <c r="J187" s="84"/>
      <c r="K187" s="84"/>
      <c r="L187" s="84"/>
      <c r="M187" s="84"/>
      <c r="N187" s="84"/>
      <c r="O187" s="84"/>
      <c r="P187" s="84"/>
      <c r="Q187" s="84"/>
      <c r="R187" s="84"/>
      <c r="T187" s="61"/>
      <c r="U187" s="61"/>
      <c r="V187" s="61"/>
      <c r="W187" s="61"/>
      <c r="X187" s="61"/>
      <c r="Y187" s="61"/>
      <c r="Z187" s="61"/>
      <c r="AA187" s="61"/>
      <c r="AB187" s="61"/>
      <c r="AC187" s="61"/>
      <c r="AD187" s="61"/>
      <c r="AE187" s="61"/>
      <c r="AF187" s="61"/>
      <c r="AG187" s="61"/>
      <c r="AH187" s="61"/>
      <c r="AI187" s="61"/>
      <c r="AJ187" s="61"/>
      <c r="AK187" s="61"/>
      <c r="AL187" s="61"/>
      <c r="AM187" s="61"/>
      <c r="AN187" s="61"/>
    </row>
    <row r="188" spans="2:45" ht="15.6" x14ac:dyDescent="0.3">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row>
    <row r="189" spans="2:45" ht="14.4" customHeight="1" x14ac:dyDescent="0.3">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2"/>
      <c r="AS189" s="11"/>
    </row>
    <row r="190" spans="2:45" ht="15.6" customHeight="1" x14ac:dyDescent="0.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11"/>
      <c r="AS190" s="11"/>
    </row>
    <row r="191" spans="2:45" ht="15.6" x14ac:dyDescent="0.3">
      <c r="B191" s="45" t="s">
        <v>36</v>
      </c>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c r="AM191" s="45"/>
      <c r="AN191" s="45"/>
      <c r="AO191" s="45"/>
      <c r="AP191" s="45"/>
      <c r="AQ191" s="45"/>
      <c r="AR191" s="45"/>
    </row>
    <row r="193" spans="8:28" ht="15.6" x14ac:dyDescent="0.3">
      <c r="I193" s="44" t="s">
        <v>144</v>
      </c>
      <c r="M193" s="44"/>
    </row>
    <row r="194" spans="8:28" ht="15.6" x14ac:dyDescent="0.3">
      <c r="I194" s="44"/>
      <c r="M194" s="44"/>
    </row>
    <row r="195" spans="8:28" ht="15" thickBot="1" x14ac:dyDescent="0.35">
      <c r="H195" s="149" t="s">
        <v>256</v>
      </c>
      <c r="I195" s="149"/>
      <c r="J195" s="149"/>
      <c r="K195" s="149"/>
      <c r="L195" s="149"/>
      <c r="M195" s="149"/>
      <c r="N195" s="149"/>
      <c r="O195" s="149"/>
      <c r="P195" s="149"/>
      <c r="Q195" s="149"/>
      <c r="R195" s="149"/>
      <c r="S195" s="149"/>
      <c r="T195" s="149"/>
      <c r="U195" s="149"/>
      <c r="V195" s="160" t="s">
        <v>36</v>
      </c>
      <c r="W195" s="160"/>
      <c r="X195" s="160"/>
      <c r="Y195" s="160"/>
      <c r="Z195" s="160"/>
      <c r="AA195" s="160"/>
      <c r="AB195" s="160"/>
    </row>
    <row r="196" spans="8:28" ht="15.6" x14ac:dyDescent="0.3">
      <c r="I196" s="44"/>
      <c r="M196" s="44"/>
    </row>
    <row r="197" spans="8:28" ht="15" thickBot="1" x14ac:dyDescent="0.35">
      <c r="H197" s="157" t="s">
        <v>254</v>
      </c>
      <c r="I197" s="157"/>
      <c r="J197" s="157"/>
      <c r="K197" s="157"/>
      <c r="L197" s="157"/>
      <c r="M197" s="157"/>
      <c r="N197" s="157"/>
      <c r="O197" s="157"/>
      <c r="P197" s="157"/>
      <c r="Q197" s="157"/>
      <c r="R197" s="157"/>
      <c r="S197" s="157"/>
      <c r="T197" s="157"/>
      <c r="V197" s="160"/>
      <c r="W197" s="160"/>
      <c r="X197" s="160"/>
      <c r="Y197" s="160"/>
      <c r="Z197" s="160"/>
      <c r="AA197" s="160"/>
      <c r="AB197" s="160"/>
    </row>
    <row r="199" spans="8:28" ht="15.6" customHeight="1" thickBot="1" x14ac:dyDescent="0.35">
      <c r="I199" s="149" t="s">
        <v>145</v>
      </c>
      <c r="J199" s="149"/>
      <c r="K199" s="149"/>
      <c r="L199" s="149"/>
      <c r="M199" s="149"/>
      <c r="N199" s="149"/>
      <c r="O199" s="149"/>
      <c r="P199" s="149"/>
      <c r="Q199" s="149"/>
      <c r="R199" s="149"/>
      <c r="S199" s="149"/>
      <c r="T199" s="149"/>
      <c r="U199" s="149"/>
      <c r="V199" s="158">
        <v>0</v>
      </c>
      <c r="W199" s="158"/>
      <c r="X199" s="158"/>
      <c r="Y199" s="158"/>
      <c r="Z199" s="158"/>
      <c r="AA199" s="158"/>
      <c r="AB199" s="158"/>
    </row>
    <row r="201" spans="8:28" ht="15" thickBot="1" x14ac:dyDescent="0.35">
      <c r="I201" s="149" t="s">
        <v>147</v>
      </c>
      <c r="J201" s="149"/>
      <c r="K201" s="149"/>
      <c r="L201" s="149"/>
      <c r="M201" s="149"/>
      <c r="N201" s="149"/>
      <c r="O201" s="149"/>
      <c r="P201" s="149"/>
      <c r="Q201" s="149"/>
      <c r="R201" s="149"/>
      <c r="S201" s="149"/>
      <c r="T201" s="149"/>
      <c r="U201" s="149"/>
      <c r="V201" s="158">
        <v>0</v>
      </c>
      <c r="W201" s="158"/>
      <c r="X201" s="158"/>
      <c r="Y201" s="158"/>
      <c r="Z201" s="158"/>
      <c r="AA201" s="158"/>
      <c r="AB201" s="158"/>
    </row>
    <row r="203" spans="8:28" ht="15" thickBot="1" x14ac:dyDescent="0.35">
      <c r="I203" s="149" t="s">
        <v>146</v>
      </c>
      <c r="J203" s="149"/>
      <c r="K203" s="149"/>
      <c r="L203" s="149"/>
      <c r="M203" s="149"/>
      <c r="N203" s="149"/>
      <c r="O203" s="149"/>
      <c r="P203" s="149"/>
      <c r="Q203" s="149"/>
      <c r="R203" s="149"/>
      <c r="S203" s="149"/>
      <c r="T203" s="149"/>
      <c r="U203" s="149"/>
      <c r="V203" s="158">
        <v>0</v>
      </c>
      <c r="W203" s="158"/>
      <c r="X203" s="158"/>
      <c r="Y203" s="158"/>
      <c r="Z203" s="158"/>
      <c r="AA203" s="158"/>
      <c r="AB203" s="158"/>
    </row>
    <row r="205" spans="8:28" ht="15" thickBot="1" x14ac:dyDescent="0.35">
      <c r="I205" s="149" t="s">
        <v>148</v>
      </c>
      <c r="J205" s="149"/>
      <c r="K205" s="149"/>
      <c r="L205" s="149"/>
      <c r="M205" s="149"/>
      <c r="N205" s="149"/>
      <c r="O205" s="149"/>
      <c r="P205" s="149"/>
      <c r="Q205" s="149"/>
      <c r="R205" s="149"/>
      <c r="S205" s="149"/>
      <c r="T205" s="149"/>
      <c r="U205" s="149"/>
      <c r="V205" s="158">
        <v>0</v>
      </c>
      <c r="W205" s="158"/>
      <c r="X205" s="158"/>
      <c r="Y205" s="158"/>
      <c r="Z205" s="158"/>
      <c r="AA205" s="158"/>
      <c r="AB205" s="158"/>
    </row>
    <row r="207" spans="8:28" ht="15" thickBot="1" x14ac:dyDescent="0.35">
      <c r="I207" s="149" t="s">
        <v>281</v>
      </c>
      <c r="J207" s="149"/>
      <c r="K207" s="149"/>
      <c r="L207" s="149"/>
      <c r="M207" s="149"/>
      <c r="N207" s="149"/>
      <c r="O207" s="149"/>
      <c r="P207" s="149"/>
      <c r="Q207" s="149"/>
      <c r="R207" s="149"/>
      <c r="S207" s="149"/>
      <c r="T207" s="149"/>
      <c r="U207" s="149"/>
      <c r="V207" s="158">
        <f>SUM(V203,V205)</f>
        <v>0</v>
      </c>
      <c r="W207" s="158"/>
      <c r="X207" s="158"/>
      <c r="Y207" s="158"/>
      <c r="Z207" s="158"/>
      <c r="AA207" s="158"/>
      <c r="AB207" s="158"/>
    </row>
  </sheetData>
  <sheetProtection algorithmName="SHA-512" hashValue="qP3bpaP/b4+hDmXUQvOjJ0ZtWS5ktNLTpfQJzzcfaxuoOzb+kk5/yDwrDSRPP3dcPbcKfZhSg58nXK6r/ajK+A==" saltValue="3+2fxwDyXY/FNKi6M/wTRA==" spinCount="100000" sheet="1" selectLockedCells="1"/>
  <protectedRanges>
    <protectedRange sqref="T153 T155 T157 T159 T161 T163 T165 T170 T172 T174 T176 T178 T180 T182 T184 T186:T187" name="Page_4_Allow_Engineering_Firms_to_add_text"/>
    <protectedRange sqref="Y112 AN112 Y114 AN114 AG130 Y122 AN122" name="Page_3_Allow_Engineering_Firms_to_add_text"/>
    <protectedRange sqref="X70 AD70 AK70 AP70 R71:R72 B73 X74 AD74 AK74 AP74 R75:R76 B77 X78 AD78 AK78 AP78 R79:R80 B81 X82 AD82 AK82 AP82 R83:R84 B85 X86 AD86 AK86 AP86 R87:R88 B89 X90 AD90 AK90 AP90 R91:R92 B93 X94 AK94 AP94 B133:B136 B125:B128" name="Page_2_Allow_Engineering_Firms_to_add_text"/>
    <protectedRange sqref="F10 Q10 AA10 J12 J15 J17 I21 Y21 AF21 I23 Y23 AF23 I25 Y25 AL21 Q41 AG41 Q45 AG45 AD48 Q49 AQ40:AQ41 AG49 AE32 AF25 I33:W33 I30:U31 W30:W31 AF30:AF31 AL30:AL31 Y33:Y34 AL34 AF34 Z34 W34 I34:U34 AJ30:AJ31 Z30 Y27:Y31 I27:W29 AQ44:AQ45 AQ48:AQ49 AG52 AN21" name="Page_1_Allow_Engineering_Firms_to_add_text"/>
  </protectedRanges>
  <mergeCells count="288">
    <mergeCell ref="B12:H12"/>
    <mergeCell ref="B15:H15"/>
    <mergeCell ref="B17:H17"/>
    <mergeCell ref="B19:L19"/>
    <mergeCell ref="B21:F21"/>
    <mergeCell ref="M19:AQ19"/>
    <mergeCell ref="I25:J25"/>
    <mergeCell ref="AG25:AM25"/>
    <mergeCell ref="J12:AR12"/>
    <mergeCell ref="J15:AR15"/>
    <mergeCell ref="J17:AR17"/>
    <mergeCell ref="B44:AI44"/>
    <mergeCell ref="AG34:AI34"/>
    <mergeCell ref="AJ40:AP40"/>
    <mergeCell ref="AQ44:AS44"/>
    <mergeCell ref="AJ44:AP44"/>
    <mergeCell ref="AB34:AC34"/>
    <mergeCell ref="Z27:AF27"/>
    <mergeCell ref="L25:W25"/>
    <mergeCell ref="I27:J27"/>
    <mergeCell ref="B34:X34"/>
    <mergeCell ref="B30:X30"/>
    <mergeCell ref="B32:AD32"/>
    <mergeCell ref="B41:P41"/>
    <mergeCell ref="AM34:AP34"/>
    <mergeCell ref="B40:AI40"/>
    <mergeCell ref="AE32:AI32"/>
    <mergeCell ref="AO32:AR32"/>
    <mergeCell ref="AA30:AI30"/>
    <mergeCell ref="AK30:AR30"/>
    <mergeCell ref="AQ41:AS41"/>
    <mergeCell ref="W41:AF41"/>
    <mergeCell ref="AQ40:AS40"/>
    <mergeCell ref="I21:J21"/>
    <mergeCell ref="L21:W21"/>
    <mergeCell ref="Z21:AE21"/>
    <mergeCell ref="AO21:AR21"/>
    <mergeCell ref="I207:U207"/>
    <mergeCell ref="V207:AB207"/>
    <mergeCell ref="AJ41:AK41"/>
    <mergeCell ref="Q41:S41"/>
    <mergeCell ref="L27:W27"/>
    <mergeCell ref="AP74:AQ74"/>
    <mergeCell ref="AK74:AL74"/>
    <mergeCell ref="B77:AQ77"/>
    <mergeCell ref="AD74:AE74"/>
    <mergeCell ref="X66:Y66"/>
    <mergeCell ref="AB70:AC70"/>
    <mergeCell ref="AK66:AL66"/>
    <mergeCell ref="R75:AQ75"/>
    <mergeCell ref="R76:AQ76"/>
    <mergeCell ref="AM66:AO66"/>
    <mergeCell ref="U78:W78"/>
    <mergeCell ref="AK70:AL70"/>
    <mergeCell ref="U70:W70"/>
    <mergeCell ref="X70:Y70"/>
    <mergeCell ref="AD70:AE70"/>
    <mergeCell ref="B72:Q72"/>
    <mergeCell ref="AM70:AO70"/>
    <mergeCell ref="X74:Y74"/>
    <mergeCell ref="B75:O75"/>
    <mergeCell ref="B76:Q76"/>
    <mergeCell ref="AG70:AJ70"/>
    <mergeCell ref="AB62:AC62"/>
    <mergeCell ref="B78:S78"/>
    <mergeCell ref="U66:W66"/>
    <mergeCell ref="AG74:AJ74"/>
    <mergeCell ref="AG78:AJ78"/>
    <mergeCell ref="B73:AQ73"/>
    <mergeCell ref="AB78:AC78"/>
    <mergeCell ref="B74:S74"/>
    <mergeCell ref="U74:W74"/>
    <mergeCell ref="AB74:AC74"/>
    <mergeCell ref="R91:AQ91"/>
    <mergeCell ref="R88:AQ88"/>
    <mergeCell ref="AK62:AL62"/>
    <mergeCell ref="AM62:AO62"/>
    <mergeCell ref="AM74:AO74"/>
    <mergeCell ref="AG66:AJ66"/>
    <mergeCell ref="AM78:AO78"/>
    <mergeCell ref="AP78:AQ78"/>
    <mergeCell ref="AB86:AC86"/>
    <mergeCell ref="B86:S86"/>
    <mergeCell ref="AP86:AQ86"/>
    <mergeCell ref="R79:AQ79"/>
    <mergeCell ref="R92:AQ92"/>
    <mergeCell ref="B89:AQ89"/>
    <mergeCell ref="B92:Q92"/>
    <mergeCell ref="AB90:AC90"/>
    <mergeCell ref="AD90:AE90"/>
    <mergeCell ref="AG90:AJ90"/>
    <mergeCell ref="AK90:AL90"/>
    <mergeCell ref="AM90:AO90"/>
    <mergeCell ref="B90:S90"/>
    <mergeCell ref="AG21:AL21"/>
    <mergeCell ref="AP90:AQ90"/>
    <mergeCell ref="AD82:AE82"/>
    <mergeCell ref="B85:AQ85"/>
    <mergeCell ref="B83:O83"/>
    <mergeCell ref="B82:S82"/>
    <mergeCell ref="AG23:AJ23"/>
    <mergeCell ref="AO25:AR25"/>
    <mergeCell ref="Z23:AC23"/>
    <mergeCell ref="AN45:AP45"/>
    <mergeCell ref="B27:F27"/>
    <mergeCell ref="AJ49:AK49"/>
    <mergeCell ref="AN49:AP49"/>
    <mergeCell ref="B23:F23"/>
    <mergeCell ref="I23:J23"/>
    <mergeCell ref="L23:W23"/>
    <mergeCell ref="B48:AI48"/>
    <mergeCell ref="AG41:AH41"/>
    <mergeCell ref="Z25:AE25"/>
    <mergeCell ref="B25:F25"/>
    <mergeCell ref="AG52:AH52"/>
    <mergeCell ref="AG49:AH49"/>
    <mergeCell ref="B45:P45"/>
    <mergeCell ref="Q45:S45"/>
    <mergeCell ref="B3:AS3"/>
    <mergeCell ref="M10:O10"/>
    <mergeCell ref="Q10:V10"/>
    <mergeCell ref="B5:AR5"/>
    <mergeCell ref="B6:AR6"/>
    <mergeCell ref="B8:AR8"/>
    <mergeCell ref="AN10:AR10"/>
    <mergeCell ref="B10:E10"/>
    <mergeCell ref="F10:L10"/>
    <mergeCell ref="W10:Z10"/>
    <mergeCell ref="AA10:AE10"/>
    <mergeCell ref="AJ45:AK45"/>
    <mergeCell ref="AJ48:AP48"/>
    <mergeCell ref="B57:H57"/>
    <mergeCell ref="AJ52:AP52"/>
    <mergeCell ref="U86:W86"/>
    <mergeCell ref="B84:Q84"/>
    <mergeCell ref="AK82:AL82"/>
    <mergeCell ref="AG82:AJ82"/>
    <mergeCell ref="R83:AQ83"/>
    <mergeCell ref="R84:AQ84"/>
    <mergeCell ref="AP82:AQ82"/>
    <mergeCell ref="AB82:AC82"/>
    <mergeCell ref="X86:Y86"/>
    <mergeCell ref="AD86:AE86"/>
    <mergeCell ref="AG86:AJ86"/>
    <mergeCell ref="X82:Y82"/>
    <mergeCell ref="AM82:AO82"/>
    <mergeCell ref="B81:AQ81"/>
    <mergeCell ref="U82:W82"/>
    <mergeCell ref="AD66:AE66"/>
    <mergeCell ref="AD62:AE62"/>
    <mergeCell ref="B70:S70"/>
    <mergeCell ref="X78:Y78"/>
    <mergeCell ref="AB66:AC66"/>
    <mergeCell ref="B170:R170"/>
    <mergeCell ref="B172:R172"/>
    <mergeCell ref="B174:R174"/>
    <mergeCell ref="B176:R176"/>
    <mergeCell ref="J106:AQ106"/>
    <mergeCell ref="B94:T94"/>
    <mergeCell ref="B163:R163"/>
    <mergeCell ref="U94:W94"/>
    <mergeCell ref="AP94:AQ94"/>
    <mergeCell ref="C110:AQ110"/>
    <mergeCell ref="AH97:AM97"/>
    <mergeCell ref="B112:AQ112"/>
    <mergeCell ref="B127:AQ127"/>
    <mergeCell ref="B122:AQ122"/>
    <mergeCell ref="AG130:AQ130"/>
    <mergeCell ref="B135:AQ135"/>
    <mergeCell ref="B120:AB120"/>
    <mergeCell ref="AD120:AQ120"/>
    <mergeCell ref="BV17:CA17"/>
    <mergeCell ref="B37:AR37"/>
    <mergeCell ref="AN41:AP41"/>
    <mergeCell ref="R80:AQ80"/>
    <mergeCell ref="AQ49:AS49"/>
    <mergeCell ref="B49:P49"/>
    <mergeCell ref="Q49:S49"/>
    <mergeCell ref="W49:AF49"/>
    <mergeCell ref="B64:Q64"/>
    <mergeCell ref="U62:W62"/>
    <mergeCell ref="AP66:AQ66"/>
    <mergeCell ref="R71:AQ71"/>
    <mergeCell ref="R72:AQ72"/>
    <mergeCell ref="B62:T62"/>
    <mergeCell ref="B66:T66"/>
    <mergeCell ref="B68:Q68"/>
    <mergeCell ref="B71:O71"/>
    <mergeCell ref="B67:O67"/>
    <mergeCell ref="AP70:AQ70"/>
    <mergeCell ref="AG62:AJ62"/>
    <mergeCell ref="B52:AF52"/>
    <mergeCell ref="AQ52:AS52"/>
    <mergeCell ref="B61:AQ61"/>
    <mergeCell ref="X62:Y62"/>
    <mergeCell ref="B161:R161"/>
    <mergeCell ref="AD78:AE78"/>
    <mergeCell ref="C111:AQ111"/>
    <mergeCell ref="B80:Q80"/>
    <mergeCell ref="AK78:AL78"/>
    <mergeCell ref="B79:O79"/>
    <mergeCell ref="T165:AN165"/>
    <mergeCell ref="B106:H106"/>
    <mergeCell ref="B149:H149"/>
    <mergeCell ref="J149:AQ149"/>
    <mergeCell ref="T159:AN159"/>
    <mergeCell ref="T157:AN157"/>
    <mergeCell ref="B165:R165"/>
    <mergeCell ref="AD118:AQ118"/>
    <mergeCell ref="B130:AE130"/>
    <mergeCell ref="B132:AR132"/>
    <mergeCell ref="T153:AN153"/>
    <mergeCell ref="T163:AN163"/>
    <mergeCell ref="B108:AQ108"/>
    <mergeCell ref="AK94:AL94"/>
    <mergeCell ref="AM94:AO94"/>
    <mergeCell ref="AK86:AL86"/>
    <mergeCell ref="AM86:AO86"/>
    <mergeCell ref="B87:O87"/>
    <mergeCell ref="B153:R153"/>
    <mergeCell ref="B155:R155"/>
    <mergeCell ref="B157:R157"/>
    <mergeCell ref="B159:R159"/>
    <mergeCell ref="X94:Y94"/>
    <mergeCell ref="AO97:AQ97"/>
    <mergeCell ref="B91:O91"/>
    <mergeCell ref="T161:AN161"/>
    <mergeCell ref="T178:AN178"/>
    <mergeCell ref="B128:AQ128"/>
    <mergeCell ref="T176:AN176"/>
    <mergeCell ref="T174:AN174"/>
    <mergeCell ref="B133:AQ133"/>
    <mergeCell ref="B134:AQ134"/>
    <mergeCell ref="T172:AN172"/>
    <mergeCell ref="T170:AN170"/>
    <mergeCell ref="B125:AQ125"/>
    <mergeCell ref="B126:AQ126"/>
    <mergeCell ref="B109:AQ109"/>
    <mergeCell ref="B114:AQ114"/>
    <mergeCell ref="B124:AR124"/>
    <mergeCell ref="B178:R178"/>
    <mergeCell ref="T104:AE104"/>
    <mergeCell ref="T155:AN155"/>
    <mergeCell ref="I203:U203"/>
    <mergeCell ref="I205:U205"/>
    <mergeCell ref="B180:R180"/>
    <mergeCell ref="B182:R182"/>
    <mergeCell ref="B184:R184"/>
    <mergeCell ref="H197:T197"/>
    <mergeCell ref="I199:U199"/>
    <mergeCell ref="V201:AB201"/>
    <mergeCell ref="V203:AB203"/>
    <mergeCell ref="V205:AB205"/>
    <mergeCell ref="T186:AN186"/>
    <mergeCell ref="T184:AN184"/>
    <mergeCell ref="T182:AN182"/>
    <mergeCell ref="T180:AN180"/>
    <mergeCell ref="I201:U201"/>
    <mergeCell ref="V197:AB197"/>
    <mergeCell ref="H195:U195"/>
    <mergeCell ref="V195:AB195"/>
    <mergeCell ref="AI185:AQ185"/>
    <mergeCell ref="V199:AB199"/>
    <mergeCell ref="B186:R186"/>
    <mergeCell ref="J13:AR13"/>
    <mergeCell ref="A101:AQ102"/>
    <mergeCell ref="A147:AQ148"/>
    <mergeCell ref="A1:AR1"/>
    <mergeCell ref="A56:AR56"/>
    <mergeCell ref="AF10:AM10"/>
    <mergeCell ref="B136:AQ136"/>
    <mergeCell ref="B116:AB116"/>
    <mergeCell ref="AD116:AQ116"/>
    <mergeCell ref="B118:AB118"/>
    <mergeCell ref="J57:AQ57"/>
    <mergeCell ref="B59:AQ59"/>
    <mergeCell ref="AP62:AQ62"/>
    <mergeCell ref="B63:O63"/>
    <mergeCell ref="B88:Q88"/>
    <mergeCell ref="U90:W90"/>
    <mergeCell ref="X90:Y90"/>
    <mergeCell ref="R87:AQ87"/>
    <mergeCell ref="B93:AQ93"/>
    <mergeCell ref="AG94:AJ94"/>
    <mergeCell ref="AQ45:AS45"/>
    <mergeCell ref="AQ48:AS48"/>
    <mergeCell ref="W45:AF45"/>
    <mergeCell ref="AG45:AH45"/>
  </mergeCells>
  <pageMargins left="0.6" right="0.25" top="0.75" bottom="0.75" header="0.3" footer="0.3"/>
  <pageSetup scale="90" orientation="portrait" useFirstPageNumber="1"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382E2-60DD-494A-A385-05120894B724}">
  <sheetPr codeName="Sheet3">
    <pageSetUpPr fitToPage="1"/>
  </sheetPr>
  <dimension ref="A1:AR51"/>
  <sheetViews>
    <sheetView zoomScaleNormal="100" workbookViewId="0">
      <selection activeCell="AA41" sqref="AA41"/>
    </sheetView>
  </sheetViews>
  <sheetFormatPr defaultRowHeight="14.4" x14ac:dyDescent="0.3"/>
  <cols>
    <col min="1" max="6" width="3.6640625" style="74" customWidth="1"/>
    <col min="7" max="7" width="5.6640625" style="74" customWidth="1"/>
    <col min="8" max="8" width="10.109375" style="74" customWidth="1"/>
    <col min="9" max="9" width="2.6640625" style="74" customWidth="1"/>
    <col min="10" max="10" width="2.5546875" style="74" customWidth="1"/>
    <col min="11" max="11" width="2.88671875" style="74" customWidth="1"/>
    <col min="12" max="12" width="3.33203125" style="74" customWidth="1"/>
    <col min="13" max="13" width="2.6640625" style="74" customWidth="1"/>
    <col min="14" max="14" width="3.6640625" style="74" customWidth="1"/>
    <col min="15" max="15" width="5.33203125" style="74" customWidth="1"/>
    <col min="16" max="16" width="3.33203125" style="74" customWidth="1"/>
    <col min="17" max="17" width="3.6640625" style="74" customWidth="1"/>
    <col min="18" max="18" width="3.109375" style="74" customWidth="1"/>
    <col min="19" max="19" width="3.6640625" style="74" customWidth="1"/>
    <col min="20" max="20" width="2.33203125" style="74" customWidth="1"/>
    <col min="21" max="21" width="3.109375" style="74" customWidth="1"/>
    <col min="22" max="22" width="2.33203125" style="74" customWidth="1"/>
    <col min="23" max="23" width="2.44140625" style="74" customWidth="1"/>
    <col min="24" max="24" width="3.6640625" style="74" customWidth="1"/>
    <col min="25" max="25" width="7.88671875" style="74" customWidth="1"/>
    <col min="26" max="26" width="2.109375" style="74" customWidth="1"/>
    <col min="27" max="27" width="2.44140625" style="74" customWidth="1"/>
    <col min="28" max="28" width="2.33203125" style="74" customWidth="1"/>
    <col min="29" max="30" width="3.6640625" style="74" customWidth="1"/>
    <col min="31" max="32" width="8.88671875" style="74"/>
    <col min="33" max="33" width="9" style="74" bestFit="1" customWidth="1"/>
    <col min="34" max="34" width="10.44140625" style="74" bestFit="1" customWidth="1"/>
    <col min="35" max="36" width="8.88671875" style="74"/>
    <col min="37" max="37" width="10.44140625" style="74" bestFit="1" customWidth="1"/>
    <col min="38" max="16384" width="8.88671875" style="74"/>
  </cols>
  <sheetData>
    <row r="1" spans="1:44" x14ac:dyDescent="0.3">
      <c r="A1" s="145" t="e" vm="1">
        <v>#VALUE!</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66"/>
      <c r="AF1" s="66"/>
      <c r="AG1" s="66"/>
      <c r="AH1" s="66"/>
      <c r="AI1" s="66"/>
      <c r="AJ1" s="66"/>
      <c r="AK1" s="66"/>
      <c r="AL1" s="66"/>
      <c r="AM1" s="66"/>
      <c r="AN1" s="66"/>
      <c r="AO1" s="66"/>
      <c r="AP1" s="66"/>
      <c r="AQ1" s="66"/>
    </row>
    <row r="2" spans="1:44" ht="37.950000000000003" customHeight="1" x14ac:dyDescent="0.3">
      <c r="A2" s="145"/>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66"/>
      <c r="AF2" s="66"/>
      <c r="AG2" s="66"/>
      <c r="AH2" s="66"/>
      <c r="AI2" s="66"/>
      <c r="AJ2" s="66"/>
      <c r="AK2" s="66"/>
      <c r="AL2" s="66"/>
      <c r="AM2" s="66"/>
      <c r="AN2" s="66"/>
      <c r="AO2" s="66"/>
      <c r="AP2" s="66"/>
      <c r="AQ2" s="66"/>
      <c r="AR2" s="66"/>
    </row>
    <row r="3" spans="1:44" x14ac:dyDescent="0.3">
      <c r="A3" s="302" t="s">
        <v>298</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row>
    <row r="4" spans="1:44" x14ac:dyDescent="0.3">
      <c r="A4" s="303" t="s">
        <v>0</v>
      </c>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row>
    <row r="5" spans="1:44" ht="3.6" customHeight="1" x14ac:dyDescent="0.3">
      <c r="A5" s="318"/>
      <c r="B5" s="319"/>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row>
    <row r="6" spans="1:44" x14ac:dyDescent="0.3">
      <c r="A6" s="339" t="s">
        <v>15</v>
      </c>
      <c r="B6" s="340"/>
      <c r="C6" s="340"/>
      <c r="D6" s="340"/>
      <c r="E6" s="287">
        <f>New_Project_Submittal_Form!J12</f>
        <v>0</v>
      </c>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row>
    <row r="7" spans="1:44" ht="3.6" customHeight="1" x14ac:dyDescent="0.3">
      <c r="A7" s="337"/>
      <c r="B7" s="338"/>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row>
    <row r="8" spans="1:44" x14ac:dyDescent="0.3">
      <c r="A8" s="339" t="s">
        <v>8</v>
      </c>
      <c r="B8" s="340"/>
      <c r="C8" s="340"/>
      <c r="D8" s="340"/>
      <c r="E8" s="287">
        <f>New_Project_Submittal_Form!J15</f>
        <v>0</v>
      </c>
      <c r="F8" s="287"/>
      <c r="G8" s="287"/>
      <c r="H8" s="287"/>
      <c r="I8" s="287"/>
      <c r="J8" s="287"/>
      <c r="K8" s="287"/>
      <c r="L8" s="287"/>
      <c r="M8" s="287"/>
      <c r="N8" s="287"/>
      <c r="O8" s="287"/>
      <c r="P8" s="287"/>
      <c r="Q8" s="287"/>
      <c r="R8" s="287"/>
      <c r="S8" s="287"/>
      <c r="T8" s="287"/>
      <c r="U8" s="287"/>
      <c r="V8" s="287"/>
      <c r="W8" s="287"/>
      <c r="X8" s="287"/>
      <c r="Y8" s="287"/>
      <c r="Z8" s="287"/>
      <c r="AA8" s="287"/>
      <c r="AB8" s="287"/>
      <c r="AC8" s="287"/>
      <c r="AD8" s="287"/>
    </row>
    <row r="9" spans="1:44" ht="3.6" customHeight="1" x14ac:dyDescent="0.3">
      <c r="A9" s="337"/>
      <c r="B9" s="338"/>
      <c r="C9" s="338"/>
      <c r="D9" s="338"/>
      <c r="E9" s="338"/>
      <c r="F9" s="338"/>
      <c r="G9" s="338"/>
      <c r="H9" s="338"/>
      <c r="I9" s="338"/>
      <c r="J9" s="338"/>
      <c r="K9" s="338"/>
      <c r="L9" s="338"/>
      <c r="M9" s="338"/>
      <c r="N9" s="338"/>
      <c r="O9" s="338"/>
      <c r="P9" s="338"/>
      <c r="Q9" s="338"/>
      <c r="R9" s="338"/>
      <c r="S9" s="338"/>
      <c r="T9" s="338"/>
      <c r="U9" s="338"/>
      <c r="V9" s="338"/>
      <c r="W9" s="338"/>
      <c r="X9" s="338"/>
      <c r="Y9" s="338"/>
      <c r="Z9" s="338"/>
      <c r="AA9" s="338"/>
      <c r="AB9" s="338"/>
      <c r="AC9" s="338"/>
      <c r="AD9" s="338"/>
    </row>
    <row r="10" spans="1:44" x14ac:dyDescent="0.3">
      <c r="A10" s="339" t="s">
        <v>14</v>
      </c>
      <c r="B10" s="339"/>
      <c r="C10" s="339"/>
      <c r="D10" s="341">
        <f>New_Project_Submittal_Form!T172</f>
        <v>0</v>
      </c>
      <c r="E10" s="341"/>
      <c r="F10" s="341"/>
      <c r="G10" s="341"/>
      <c r="H10" s="341"/>
      <c r="I10" s="341"/>
      <c r="J10" s="341"/>
      <c r="K10" s="341"/>
      <c r="L10" s="341"/>
      <c r="M10" s="341"/>
      <c r="N10" s="342" t="s">
        <v>9</v>
      </c>
      <c r="O10" s="286"/>
      <c r="P10" s="286"/>
      <c r="Q10" s="286"/>
      <c r="R10" s="286"/>
      <c r="S10" s="287">
        <f>New_Project_Submittal_Form!T170</f>
        <v>0</v>
      </c>
      <c r="T10" s="287"/>
      <c r="U10" s="287"/>
      <c r="V10" s="287"/>
      <c r="W10" s="287"/>
      <c r="X10" s="287"/>
      <c r="Y10" s="287"/>
      <c r="Z10" s="287"/>
      <c r="AA10" s="287"/>
      <c r="AB10" s="287"/>
      <c r="AC10" s="287"/>
      <c r="AD10" s="287"/>
    </row>
    <row r="11" spans="1:44" ht="3.6" customHeight="1" x14ac:dyDescent="0.3">
      <c r="A11" s="337"/>
      <c r="B11" s="338"/>
      <c r="C11" s="338"/>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row>
    <row r="12" spans="1:44" x14ac:dyDescent="0.3">
      <c r="A12" s="96" t="s">
        <v>339</v>
      </c>
      <c r="B12" s="142"/>
      <c r="C12" s="284">
        <f>New_Project_Submittal_Form!T174</f>
        <v>0</v>
      </c>
      <c r="D12" s="284"/>
      <c r="E12" s="284"/>
      <c r="F12" s="284"/>
      <c r="G12" s="284"/>
      <c r="H12" s="284"/>
      <c r="I12" s="284"/>
      <c r="J12" s="284"/>
      <c r="K12" s="284"/>
      <c r="L12" s="284"/>
      <c r="M12" s="286" t="s">
        <v>64</v>
      </c>
      <c r="N12" s="286"/>
      <c r="O12" s="287">
        <f>New_Project_Submittal_Form!Q10</f>
        <v>0</v>
      </c>
      <c r="P12" s="287"/>
      <c r="Q12" s="287"/>
      <c r="R12" s="287"/>
      <c r="S12" s="286" t="s">
        <v>65</v>
      </c>
      <c r="T12" s="286"/>
      <c r="U12" s="285">
        <f>New_Project_Submittal_Form!AA10</f>
        <v>0</v>
      </c>
      <c r="V12" s="285"/>
      <c r="W12" s="285"/>
      <c r="X12" s="285"/>
      <c r="Y12" s="141" t="s">
        <v>254</v>
      </c>
      <c r="Z12" s="287">
        <f>New_Project_Submittal_Form!V197</f>
        <v>0</v>
      </c>
      <c r="AA12" s="287"/>
      <c r="AB12" s="287"/>
      <c r="AC12" s="287"/>
      <c r="AD12" s="287"/>
    </row>
    <row r="13" spans="1:44" ht="7.95" customHeight="1" thickBot="1" x14ac:dyDescent="0.35">
      <c r="A13" s="318"/>
      <c r="B13" s="319"/>
      <c r="C13" s="319"/>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row>
    <row r="14" spans="1:44" ht="15" customHeight="1" x14ac:dyDescent="0.3">
      <c r="A14" s="308" t="s">
        <v>325</v>
      </c>
      <c r="B14" s="309"/>
      <c r="C14" s="309"/>
      <c r="D14" s="309"/>
      <c r="E14" s="309"/>
      <c r="F14" s="309"/>
      <c r="G14" s="309"/>
      <c r="H14" s="309"/>
      <c r="I14" s="309"/>
      <c r="J14" s="309"/>
      <c r="K14" s="309"/>
      <c r="L14" s="309"/>
      <c r="M14" s="309"/>
      <c r="N14" s="309"/>
      <c r="O14" s="309"/>
      <c r="P14" s="309"/>
      <c r="Q14" s="309"/>
      <c r="R14" s="309"/>
      <c r="S14" s="309"/>
      <c r="T14" s="309"/>
      <c r="U14" s="309"/>
      <c r="V14" s="309"/>
      <c r="W14" s="309"/>
      <c r="X14" s="309"/>
      <c r="Y14" s="309"/>
      <c r="Z14" s="310"/>
      <c r="AA14" s="347">
        <f>New_Project_Submittal_Form!AO32</f>
        <v>835</v>
      </c>
      <c r="AB14" s="348"/>
      <c r="AC14" s="348"/>
      <c r="AD14" s="349"/>
    </row>
    <row r="15" spans="1:44" ht="15" customHeight="1" x14ac:dyDescent="0.3">
      <c r="A15" s="343" t="s">
        <v>306</v>
      </c>
      <c r="B15" s="344"/>
      <c r="C15" s="344"/>
      <c r="D15" s="344"/>
      <c r="E15" s="344"/>
      <c r="F15" s="344"/>
      <c r="G15" s="344"/>
      <c r="H15" s="344"/>
      <c r="I15" s="344"/>
      <c r="J15" s="344"/>
      <c r="K15" s="344"/>
      <c r="L15" s="344"/>
      <c r="M15" s="344"/>
      <c r="N15" s="344"/>
      <c r="O15" s="344"/>
      <c r="P15" s="344"/>
      <c r="Q15" s="345"/>
      <c r="R15" s="345"/>
      <c r="S15" s="345"/>
      <c r="T15" s="345"/>
      <c r="U15" s="345"/>
      <c r="V15" s="345"/>
      <c r="W15" s="345"/>
      <c r="X15" s="345"/>
      <c r="Y15" s="345"/>
      <c r="Z15" s="346"/>
      <c r="AA15" s="370">
        <f>New_Project_Submittal_Form!V207</f>
        <v>0</v>
      </c>
      <c r="AB15" s="371"/>
      <c r="AC15" s="371"/>
      <c r="AD15" s="372"/>
    </row>
    <row r="16" spans="1:44" ht="15" customHeight="1" thickBot="1" x14ac:dyDescent="0.35">
      <c r="A16" s="374" t="s">
        <v>327</v>
      </c>
      <c r="B16" s="375"/>
      <c r="C16" s="375"/>
      <c r="D16" s="375"/>
      <c r="E16" s="375"/>
      <c r="F16" s="375"/>
      <c r="G16" s="375"/>
      <c r="H16" s="375"/>
      <c r="I16" s="375"/>
      <c r="J16" s="375"/>
      <c r="K16" s="375"/>
      <c r="L16" s="375"/>
      <c r="M16" s="375"/>
      <c r="N16" s="375"/>
      <c r="O16" s="375"/>
      <c r="P16" s="375"/>
      <c r="Q16" s="375"/>
      <c r="R16" s="375"/>
      <c r="S16" s="375"/>
      <c r="T16" s="375"/>
      <c r="U16" s="375"/>
      <c r="V16" s="375"/>
      <c r="W16" s="375"/>
      <c r="X16" s="375"/>
      <c r="Y16" s="375"/>
      <c r="Z16" s="376"/>
      <c r="AA16" s="377">
        <f>AA14+AA15</f>
        <v>835</v>
      </c>
      <c r="AB16" s="378"/>
      <c r="AC16" s="378"/>
      <c r="AD16" s="379"/>
    </row>
    <row r="17" spans="1:30" ht="7.95" customHeight="1" thickBot="1" x14ac:dyDescent="0.35">
      <c r="A17" s="75"/>
    </row>
    <row r="18" spans="1:30" x14ac:dyDescent="0.3">
      <c r="A18" s="351" t="s">
        <v>10</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3"/>
    </row>
    <row r="19" spans="1:30" ht="15" thickBot="1" x14ac:dyDescent="0.35">
      <c r="A19" s="354" t="s">
        <v>11</v>
      </c>
      <c r="B19" s="355"/>
      <c r="C19" s="355"/>
      <c r="D19" s="355"/>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6"/>
    </row>
    <row r="20" spans="1:30" ht="28.95" customHeight="1" thickBot="1" x14ac:dyDescent="0.35">
      <c r="A20" s="307" t="s">
        <v>12</v>
      </c>
      <c r="B20" s="305"/>
      <c r="C20" s="305"/>
      <c r="D20" s="305"/>
      <c r="E20" s="305"/>
      <c r="F20" s="305"/>
      <c r="G20" s="305"/>
      <c r="H20" s="305"/>
      <c r="I20" s="320" t="s">
        <v>13</v>
      </c>
      <c r="J20" s="320"/>
      <c r="K20" s="320" t="s">
        <v>326</v>
      </c>
      <c r="L20" s="320"/>
      <c r="M20" s="360" t="s">
        <v>1</v>
      </c>
      <c r="N20" s="361"/>
      <c r="O20" s="361"/>
      <c r="P20" s="361"/>
      <c r="Q20" s="361"/>
      <c r="R20" s="361"/>
      <c r="S20" s="361"/>
      <c r="T20" s="362"/>
      <c r="U20" s="320" t="s">
        <v>16</v>
      </c>
      <c r="V20" s="320"/>
      <c r="W20" s="305" t="s">
        <v>2</v>
      </c>
      <c r="X20" s="305"/>
      <c r="Y20" s="305"/>
      <c r="Z20" s="313"/>
      <c r="AA20" s="313"/>
      <c r="AB20" s="313"/>
      <c r="AC20" s="313"/>
      <c r="AD20" s="314"/>
    </row>
    <row r="21" spans="1:30" ht="41.25" customHeight="1" thickBot="1" x14ac:dyDescent="0.35">
      <c r="A21" s="315" t="s">
        <v>331</v>
      </c>
      <c r="B21" s="316"/>
      <c r="C21" s="316"/>
      <c r="D21" s="316"/>
      <c r="E21" s="316"/>
      <c r="F21" s="316"/>
      <c r="G21" s="316"/>
      <c r="H21" s="316"/>
      <c r="I21" s="305" t="str">
        <f>New_Project_Submittal_Form!AQ40</f>
        <v xml:space="preserve"> </v>
      </c>
      <c r="J21" s="305"/>
      <c r="K21" s="305">
        <f>New_Project_Submittal_Form!Q41</f>
        <v>0</v>
      </c>
      <c r="L21" s="305"/>
      <c r="M21" s="69" t="s">
        <v>3</v>
      </c>
      <c r="N21" s="323">
        <v>2745</v>
      </c>
      <c r="O21" s="324"/>
      <c r="P21" s="69" t="s">
        <v>4</v>
      </c>
      <c r="Q21" s="304">
        <f>SUM(K21*N21)</f>
        <v>0</v>
      </c>
      <c r="R21" s="304"/>
      <c r="S21" s="304"/>
      <c r="T21" s="304"/>
      <c r="U21" s="305">
        <f>New_Project_Submittal_Form!AG41</f>
        <v>0</v>
      </c>
      <c r="V21" s="305"/>
      <c r="W21" s="70" t="s">
        <v>3</v>
      </c>
      <c r="X21" s="323">
        <v>2992.5</v>
      </c>
      <c r="Y21" s="324"/>
      <c r="Z21" s="69" t="s">
        <v>4</v>
      </c>
      <c r="AA21" s="304">
        <f>SUM(U21*X21)</f>
        <v>0</v>
      </c>
      <c r="AB21" s="304"/>
      <c r="AC21" s="304"/>
      <c r="AD21" s="359"/>
    </row>
    <row r="22" spans="1:30" ht="41.25" customHeight="1" thickBot="1" x14ac:dyDescent="0.35">
      <c r="A22" s="278" t="s">
        <v>332</v>
      </c>
      <c r="B22" s="279"/>
      <c r="C22" s="279"/>
      <c r="D22" s="279"/>
      <c r="E22" s="279"/>
      <c r="F22" s="279"/>
      <c r="G22" s="279"/>
      <c r="H22" s="279"/>
      <c r="I22" s="317" t="str">
        <f>New_Project_Submittal_Form!AQ44</f>
        <v xml:space="preserve"> </v>
      </c>
      <c r="J22" s="317"/>
      <c r="K22" s="317">
        <f>New_Project_Submittal_Form!Q45</f>
        <v>0</v>
      </c>
      <c r="L22" s="317"/>
      <c r="M22" s="68" t="s">
        <v>3</v>
      </c>
      <c r="N22" s="312">
        <f>N21*0.8</f>
        <v>2196</v>
      </c>
      <c r="O22" s="330"/>
      <c r="P22" s="68" t="s">
        <v>4</v>
      </c>
      <c r="Q22" s="306">
        <f t="shared" ref="Q22:Q31" si="0">SUM(K22*N22)</f>
        <v>0</v>
      </c>
      <c r="R22" s="306"/>
      <c r="S22" s="306"/>
      <c r="T22" s="306"/>
      <c r="U22" s="322">
        <f>New_Project_Submittal_Form!AG45</f>
        <v>0</v>
      </c>
      <c r="V22" s="325"/>
      <c r="W22" s="67" t="s">
        <v>3</v>
      </c>
      <c r="X22" s="312">
        <f>X21*0.8</f>
        <v>2394</v>
      </c>
      <c r="Y22" s="330"/>
      <c r="Z22" s="68" t="s">
        <v>4</v>
      </c>
      <c r="AA22" s="306">
        <f t="shared" ref="AA22:AA30" si="1">SUM(U22*X22)</f>
        <v>0</v>
      </c>
      <c r="AB22" s="306"/>
      <c r="AC22" s="306"/>
      <c r="AD22" s="335"/>
    </row>
    <row r="23" spans="1:30" ht="18.75" customHeight="1" x14ac:dyDescent="0.3">
      <c r="A23" s="275" t="s">
        <v>333</v>
      </c>
      <c r="B23" s="276"/>
      <c r="C23" s="276"/>
      <c r="D23" s="276"/>
      <c r="E23" s="276"/>
      <c r="F23" s="276"/>
      <c r="G23" s="276"/>
      <c r="H23" s="277"/>
      <c r="I23" s="321" t="str">
        <f>New_Project_Submittal_Form!AQ48</f>
        <v xml:space="preserve"> </v>
      </c>
      <c r="J23" s="331"/>
      <c r="K23" s="321">
        <f>New_Project_Submittal_Form!Q49</f>
        <v>0</v>
      </c>
      <c r="L23" s="331"/>
      <c r="M23" s="321" t="s">
        <v>3</v>
      </c>
      <c r="N23" s="311">
        <f>N21*0.4</f>
        <v>1098</v>
      </c>
      <c r="O23" s="311"/>
      <c r="P23" s="329" t="s">
        <v>4</v>
      </c>
      <c r="Q23" s="326">
        <f>SUM(K23*N23)</f>
        <v>0</v>
      </c>
      <c r="R23" s="326"/>
      <c r="S23" s="326"/>
      <c r="T23" s="327"/>
      <c r="U23" s="321">
        <f>New_Project_Submittal_Form!AG49</f>
        <v>0</v>
      </c>
      <c r="V23" s="331"/>
      <c r="W23" s="321" t="s">
        <v>3</v>
      </c>
      <c r="X23" s="311">
        <f>X21*0.4</f>
        <v>1197</v>
      </c>
      <c r="Y23" s="311"/>
      <c r="Z23" s="329" t="s">
        <v>4</v>
      </c>
      <c r="AA23" s="326">
        <f>SUM(U23*X23)</f>
        <v>0</v>
      </c>
      <c r="AB23" s="326"/>
      <c r="AC23" s="326"/>
      <c r="AD23" s="350"/>
    </row>
    <row r="24" spans="1:30" ht="22.5" customHeight="1" thickBot="1" x14ac:dyDescent="0.35">
      <c r="A24" s="278"/>
      <c r="B24" s="279"/>
      <c r="C24" s="279"/>
      <c r="D24" s="279"/>
      <c r="E24" s="279"/>
      <c r="F24" s="279"/>
      <c r="G24" s="279"/>
      <c r="H24" s="280"/>
      <c r="I24" s="322"/>
      <c r="J24" s="325"/>
      <c r="K24" s="322"/>
      <c r="L24" s="325"/>
      <c r="M24" s="322"/>
      <c r="N24" s="312"/>
      <c r="O24" s="312"/>
      <c r="P24" s="330"/>
      <c r="Q24" s="306"/>
      <c r="R24" s="306"/>
      <c r="S24" s="306"/>
      <c r="T24" s="328"/>
      <c r="U24" s="322"/>
      <c r="V24" s="325"/>
      <c r="W24" s="322"/>
      <c r="X24" s="312"/>
      <c r="Y24" s="312"/>
      <c r="Z24" s="330"/>
      <c r="AA24" s="306"/>
      <c r="AB24" s="306"/>
      <c r="AC24" s="306"/>
      <c r="AD24" s="335"/>
    </row>
    <row r="25" spans="1:30" ht="19.95" customHeight="1" x14ac:dyDescent="0.3">
      <c r="A25" s="288" t="s">
        <v>334</v>
      </c>
      <c r="B25" s="289"/>
      <c r="C25" s="289"/>
      <c r="D25" s="289"/>
      <c r="E25" s="289"/>
      <c r="F25" s="289"/>
      <c r="G25" s="289"/>
      <c r="H25" s="289"/>
      <c r="I25" s="334" t="str">
        <f>New_Project_Submittal_Form!AK70</f>
        <v xml:space="preserve"> </v>
      </c>
      <c r="J25" s="334"/>
      <c r="K25" s="334">
        <f>New_Project_Submittal_Form!X70</f>
        <v>0</v>
      </c>
      <c r="L25" s="334"/>
      <c r="M25" s="72" t="s">
        <v>3</v>
      </c>
      <c r="N25" s="357">
        <f t="shared" ref="N25:N30" si="2">2745/250</f>
        <v>10.98</v>
      </c>
      <c r="O25" s="334"/>
      <c r="P25" s="72" t="s">
        <v>4</v>
      </c>
      <c r="Q25" s="333">
        <f t="shared" si="0"/>
        <v>0</v>
      </c>
      <c r="R25" s="333"/>
      <c r="S25" s="333"/>
      <c r="T25" s="333"/>
      <c r="U25" s="334">
        <f>New_Project_Submittal_Form!AD70</f>
        <v>0</v>
      </c>
      <c r="V25" s="334"/>
      <c r="W25" s="72" t="s">
        <v>3</v>
      </c>
      <c r="X25" s="292">
        <f>X21/200</f>
        <v>14.9625</v>
      </c>
      <c r="Y25" s="292"/>
      <c r="Z25" s="72" t="s">
        <v>4</v>
      </c>
      <c r="AA25" s="333">
        <f t="shared" si="1"/>
        <v>0</v>
      </c>
      <c r="AB25" s="333"/>
      <c r="AC25" s="333"/>
      <c r="AD25" s="358"/>
    </row>
    <row r="26" spans="1:30" ht="19.95" customHeight="1" x14ac:dyDescent="0.3">
      <c r="A26" s="290"/>
      <c r="B26" s="291"/>
      <c r="C26" s="291"/>
      <c r="D26" s="291"/>
      <c r="E26" s="291"/>
      <c r="F26" s="291"/>
      <c r="G26" s="291"/>
      <c r="H26" s="291"/>
      <c r="I26" s="281" t="str">
        <f>New_Project_Submittal_Form!AK74</f>
        <v xml:space="preserve"> </v>
      </c>
      <c r="J26" s="281"/>
      <c r="K26" s="281">
        <f>New_Project_Submittal_Form!X74</f>
        <v>0</v>
      </c>
      <c r="L26" s="281"/>
      <c r="M26" s="71" t="s">
        <v>3</v>
      </c>
      <c r="N26" s="282">
        <f t="shared" si="2"/>
        <v>10.98</v>
      </c>
      <c r="O26" s="281"/>
      <c r="P26" s="71" t="s">
        <v>4</v>
      </c>
      <c r="Q26" s="283">
        <f t="shared" si="0"/>
        <v>0</v>
      </c>
      <c r="R26" s="283"/>
      <c r="S26" s="283"/>
      <c r="T26" s="283"/>
      <c r="U26" s="281">
        <f>New_Project_Submittal_Form!AD74</f>
        <v>0</v>
      </c>
      <c r="V26" s="281"/>
      <c r="W26" s="71" t="s">
        <v>3</v>
      </c>
      <c r="X26" s="336">
        <f>2992.5/200</f>
        <v>14.9625</v>
      </c>
      <c r="Y26" s="336"/>
      <c r="Z26" s="71" t="s">
        <v>4</v>
      </c>
      <c r="AA26" s="283">
        <f t="shared" si="1"/>
        <v>0</v>
      </c>
      <c r="AB26" s="283"/>
      <c r="AC26" s="283"/>
      <c r="AD26" s="332"/>
    </row>
    <row r="27" spans="1:30" ht="19.95" customHeight="1" x14ac:dyDescent="0.3">
      <c r="A27" s="290"/>
      <c r="B27" s="291"/>
      <c r="C27" s="291"/>
      <c r="D27" s="291"/>
      <c r="E27" s="291"/>
      <c r="F27" s="291"/>
      <c r="G27" s="291"/>
      <c r="H27" s="291"/>
      <c r="I27" s="281" t="str">
        <f>New_Project_Submittal_Form!AK78</f>
        <v xml:space="preserve"> </v>
      </c>
      <c r="J27" s="281"/>
      <c r="K27" s="281">
        <f>New_Project_Submittal_Form!X78</f>
        <v>0</v>
      </c>
      <c r="L27" s="281"/>
      <c r="M27" s="71" t="s">
        <v>3</v>
      </c>
      <c r="N27" s="282">
        <f t="shared" si="2"/>
        <v>10.98</v>
      </c>
      <c r="O27" s="281"/>
      <c r="P27" s="71" t="s">
        <v>4</v>
      </c>
      <c r="Q27" s="283">
        <f t="shared" si="0"/>
        <v>0</v>
      </c>
      <c r="R27" s="283"/>
      <c r="S27" s="283"/>
      <c r="T27" s="283"/>
      <c r="U27" s="281">
        <f>New_Project_Submittal_Form!AD78</f>
        <v>0</v>
      </c>
      <c r="V27" s="281"/>
      <c r="W27" s="71" t="s">
        <v>3</v>
      </c>
      <c r="X27" s="336">
        <f>2992.5/200</f>
        <v>14.9625</v>
      </c>
      <c r="Y27" s="336"/>
      <c r="Z27" s="71" t="s">
        <v>4</v>
      </c>
      <c r="AA27" s="283">
        <f t="shared" si="1"/>
        <v>0</v>
      </c>
      <c r="AB27" s="283"/>
      <c r="AC27" s="283"/>
      <c r="AD27" s="332"/>
    </row>
    <row r="28" spans="1:30" ht="19.95" customHeight="1" x14ac:dyDescent="0.3">
      <c r="A28" s="290"/>
      <c r="B28" s="291"/>
      <c r="C28" s="291"/>
      <c r="D28" s="291"/>
      <c r="E28" s="291"/>
      <c r="F28" s="291"/>
      <c r="G28" s="291"/>
      <c r="H28" s="291"/>
      <c r="I28" s="281" t="str">
        <f>New_Project_Submittal_Form!AK82</f>
        <v xml:space="preserve"> </v>
      </c>
      <c r="J28" s="281"/>
      <c r="K28" s="281">
        <f>New_Project_Submittal_Form!X82</f>
        <v>0</v>
      </c>
      <c r="L28" s="281"/>
      <c r="M28" s="71" t="s">
        <v>3</v>
      </c>
      <c r="N28" s="282">
        <f t="shared" si="2"/>
        <v>10.98</v>
      </c>
      <c r="O28" s="281"/>
      <c r="P28" s="71" t="s">
        <v>4</v>
      </c>
      <c r="Q28" s="283">
        <f t="shared" si="0"/>
        <v>0</v>
      </c>
      <c r="R28" s="283"/>
      <c r="S28" s="283"/>
      <c r="T28" s="283"/>
      <c r="U28" s="281">
        <f>New_Project_Submittal_Form!AD82</f>
        <v>0</v>
      </c>
      <c r="V28" s="281"/>
      <c r="W28" s="71" t="s">
        <v>3</v>
      </c>
      <c r="X28" s="336">
        <f>2992.5/200</f>
        <v>14.9625</v>
      </c>
      <c r="Y28" s="336"/>
      <c r="Z28" s="71" t="s">
        <v>4</v>
      </c>
      <c r="AA28" s="283">
        <f t="shared" si="1"/>
        <v>0</v>
      </c>
      <c r="AB28" s="283"/>
      <c r="AC28" s="283"/>
      <c r="AD28" s="332"/>
    </row>
    <row r="29" spans="1:30" ht="19.95" customHeight="1" x14ac:dyDescent="0.3">
      <c r="A29" s="290"/>
      <c r="B29" s="291"/>
      <c r="C29" s="291"/>
      <c r="D29" s="291"/>
      <c r="E29" s="291"/>
      <c r="F29" s="291"/>
      <c r="G29" s="291"/>
      <c r="H29" s="291"/>
      <c r="I29" s="281" t="str">
        <f>New_Project_Submittal_Form!AK86</f>
        <v xml:space="preserve"> </v>
      </c>
      <c r="J29" s="281"/>
      <c r="K29" s="281">
        <f>New_Project_Submittal_Form!X86</f>
        <v>0</v>
      </c>
      <c r="L29" s="281"/>
      <c r="M29" s="71" t="s">
        <v>3</v>
      </c>
      <c r="N29" s="282">
        <f t="shared" si="2"/>
        <v>10.98</v>
      </c>
      <c r="O29" s="281"/>
      <c r="P29" s="71" t="s">
        <v>4</v>
      </c>
      <c r="Q29" s="283">
        <f t="shared" si="0"/>
        <v>0</v>
      </c>
      <c r="R29" s="283"/>
      <c r="S29" s="283"/>
      <c r="T29" s="283"/>
      <c r="U29" s="281">
        <f>New_Project_Submittal_Form!AD86</f>
        <v>0</v>
      </c>
      <c r="V29" s="281"/>
      <c r="W29" s="71" t="s">
        <v>3</v>
      </c>
      <c r="X29" s="336">
        <f>2992.5/200</f>
        <v>14.9625</v>
      </c>
      <c r="Y29" s="336"/>
      <c r="Z29" s="71" t="s">
        <v>4</v>
      </c>
      <c r="AA29" s="283">
        <f t="shared" si="1"/>
        <v>0</v>
      </c>
      <c r="AB29" s="283"/>
      <c r="AC29" s="283"/>
      <c r="AD29" s="332"/>
    </row>
    <row r="30" spans="1:30" ht="19.95" customHeight="1" x14ac:dyDescent="0.3">
      <c r="A30" s="290"/>
      <c r="B30" s="291"/>
      <c r="C30" s="291"/>
      <c r="D30" s="291"/>
      <c r="E30" s="291"/>
      <c r="F30" s="291"/>
      <c r="G30" s="291"/>
      <c r="H30" s="291"/>
      <c r="I30" s="281" t="str">
        <f>New_Project_Submittal_Form!AK90</f>
        <v xml:space="preserve"> </v>
      </c>
      <c r="J30" s="281"/>
      <c r="K30" s="281">
        <f>New_Project_Submittal_Form!X90</f>
        <v>0</v>
      </c>
      <c r="L30" s="281"/>
      <c r="M30" s="71" t="s">
        <v>3</v>
      </c>
      <c r="N30" s="282">
        <f t="shared" si="2"/>
        <v>10.98</v>
      </c>
      <c r="O30" s="281"/>
      <c r="P30" s="71" t="s">
        <v>4</v>
      </c>
      <c r="Q30" s="283">
        <f t="shared" si="0"/>
        <v>0</v>
      </c>
      <c r="R30" s="283"/>
      <c r="S30" s="283"/>
      <c r="T30" s="283"/>
      <c r="U30" s="281">
        <f>New_Project_Submittal_Form!AD90</f>
        <v>0</v>
      </c>
      <c r="V30" s="281"/>
      <c r="W30" s="71" t="s">
        <v>3</v>
      </c>
      <c r="X30" s="336">
        <f>2992.5/200</f>
        <v>14.9625</v>
      </c>
      <c r="Y30" s="336"/>
      <c r="Z30" s="71" t="s">
        <v>4</v>
      </c>
      <c r="AA30" s="283">
        <f t="shared" si="1"/>
        <v>0</v>
      </c>
      <c r="AB30" s="283"/>
      <c r="AC30" s="283"/>
      <c r="AD30" s="332"/>
    </row>
    <row r="31" spans="1:30" x14ac:dyDescent="0.3">
      <c r="A31" s="293" t="s">
        <v>335</v>
      </c>
      <c r="B31" s="387"/>
      <c r="C31" s="387"/>
      <c r="D31" s="387"/>
      <c r="E31" s="387"/>
      <c r="F31" s="387"/>
      <c r="G31" s="387"/>
      <c r="H31" s="387"/>
      <c r="I31" s="281" t="str">
        <f>New_Project_Submittal_Form!AK94</f>
        <v xml:space="preserve"> </v>
      </c>
      <c r="J31" s="281"/>
      <c r="K31" s="281">
        <f>New_Project_Submittal_Form!X94</f>
        <v>0</v>
      </c>
      <c r="L31" s="281"/>
      <c r="M31" s="71" t="s">
        <v>3</v>
      </c>
      <c r="N31" s="282">
        <v>9.76</v>
      </c>
      <c r="O31" s="281"/>
      <c r="P31" s="71" t="s">
        <v>4</v>
      </c>
      <c r="Q31" s="283">
        <f t="shared" si="0"/>
        <v>0</v>
      </c>
      <c r="R31" s="283"/>
      <c r="S31" s="283"/>
      <c r="T31" s="283"/>
      <c r="U31" s="267" t="s">
        <v>134</v>
      </c>
      <c r="V31" s="267"/>
      <c r="W31" s="267"/>
      <c r="X31" s="267"/>
      <c r="Y31" s="267"/>
      <c r="Z31" s="267"/>
      <c r="AA31" s="267"/>
      <c r="AB31" s="267"/>
      <c r="AC31" s="267"/>
      <c r="AD31" s="268"/>
    </row>
    <row r="32" spans="1:30" ht="9.6" customHeight="1" x14ac:dyDescent="0.3">
      <c r="A32" s="293" t="s">
        <v>17</v>
      </c>
      <c r="B32" s="294"/>
      <c r="C32" s="294"/>
      <c r="D32" s="294"/>
      <c r="E32" s="294"/>
      <c r="F32" s="294"/>
      <c r="G32" s="294"/>
      <c r="H32" s="294"/>
      <c r="I32" s="281" t="s">
        <v>5</v>
      </c>
      <c r="J32" s="281"/>
      <c r="K32" s="281">
        <f>New_Project_Submittal_Form!AG52</f>
        <v>0</v>
      </c>
      <c r="L32" s="281"/>
      <c r="M32" s="281" t="s">
        <v>3</v>
      </c>
      <c r="N32" s="282">
        <v>2745</v>
      </c>
      <c r="O32" s="282"/>
      <c r="P32" s="281" t="s">
        <v>4</v>
      </c>
      <c r="Q32" s="283">
        <f>SUM(N32*K32)</f>
        <v>0</v>
      </c>
      <c r="R32" s="283"/>
      <c r="S32" s="283"/>
      <c r="T32" s="283"/>
      <c r="U32" s="267"/>
      <c r="V32" s="267"/>
      <c r="W32" s="267"/>
      <c r="X32" s="267"/>
      <c r="Y32" s="267"/>
      <c r="Z32" s="267"/>
      <c r="AA32" s="267"/>
      <c r="AB32" s="267"/>
      <c r="AC32" s="267"/>
      <c r="AD32" s="268"/>
    </row>
    <row r="33" spans="1:37" ht="15.6" customHeight="1" x14ac:dyDescent="0.3">
      <c r="A33" s="295"/>
      <c r="B33" s="296"/>
      <c r="C33" s="296"/>
      <c r="D33" s="296"/>
      <c r="E33" s="296"/>
      <c r="F33" s="296"/>
      <c r="G33" s="296"/>
      <c r="H33" s="296"/>
      <c r="I33" s="281"/>
      <c r="J33" s="281"/>
      <c r="K33" s="281"/>
      <c r="L33" s="281"/>
      <c r="M33" s="281"/>
      <c r="N33" s="282"/>
      <c r="O33" s="282"/>
      <c r="P33" s="281"/>
      <c r="Q33" s="283"/>
      <c r="R33" s="283"/>
      <c r="S33" s="283"/>
      <c r="T33" s="283"/>
      <c r="U33" s="267"/>
      <c r="V33" s="267"/>
      <c r="W33" s="267"/>
      <c r="X33" s="267"/>
      <c r="Y33" s="267"/>
      <c r="Z33" s="267"/>
      <c r="AA33" s="267"/>
      <c r="AB33" s="267"/>
      <c r="AC33" s="267"/>
      <c r="AD33" s="268"/>
    </row>
    <row r="34" spans="1:37" ht="15.6" customHeight="1" x14ac:dyDescent="0.3">
      <c r="A34" s="380" t="s">
        <v>18</v>
      </c>
      <c r="B34" s="381"/>
      <c r="C34" s="381"/>
      <c r="D34" s="381"/>
      <c r="E34" s="381"/>
      <c r="F34" s="381"/>
      <c r="G34" s="381"/>
      <c r="H34" s="381"/>
      <c r="I34" s="381"/>
      <c r="J34" s="381"/>
      <c r="K34" s="381"/>
      <c r="L34" s="381"/>
      <c r="M34" s="381"/>
      <c r="N34" s="381"/>
      <c r="O34" s="381"/>
      <c r="P34" s="382"/>
      <c r="Q34" s="367">
        <f>SUM(Q21:T33)</f>
        <v>0</v>
      </c>
      <c r="R34" s="367"/>
      <c r="S34" s="367"/>
      <c r="T34" s="373"/>
      <c r="U34" s="269"/>
      <c r="V34" s="270"/>
      <c r="W34" s="270"/>
      <c r="X34" s="270"/>
      <c r="Y34" s="270"/>
      <c r="Z34" s="271"/>
      <c r="AA34" s="366">
        <f>SUM(AA21:AD30)</f>
        <v>0</v>
      </c>
      <c r="AB34" s="367"/>
      <c r="AC34" s="367"/>
      <c r="AD34" s="368"/>
    </row>
    <row r="35" spans="1:37" ht="15" customHeight="1" thickBot="1" x14ac:dyDescent="0.35">
      <c r="A35" s="383" t="s">
        <v>305</v>
      </c>
      <c r="B35" s="384"/>
      <c r="C35" s="384"/>
      <c r="D35" s="384"/>
      <c r="E35" s="384"/>
      <c r="F35" s="384"/>
      <c r="G35" s="384"/>
      <c r="H35" s="384"/>
      <c r="I35" s="384"/>
      <c r="J35" s="384"/>
      <c r="K35" s="384"/>
      <c r="L35" s="384"/>
      <c r="M35" s="384"/>
      <c r="N35" s="384"/>
      <c r="O35" s="384"/>
      <c r="P35" s="385"/>
      <c r="Q35" s="386">
        <f>New_Project_Submittal_Form!V199</f>
        <v>0</v>
      </c>
      <c r="R35" s="386"/>
      <c r="S35" s="386"/>
      <c r="T35" s="386"/>
      <c r="U35" s="272"/>
      <c r="V35" s="273"/>
      <c r="W35" s="273"/>
      <c r="X35" s="273"/>
      <c r="Y35" s="273"/>
      <c r="Z35" s="274"/>
      <c r="AA35" s="363">
        <f>New_Project_Submittal_Form!V201</f>
        <v>0</v>
      </c>
      <c r="AB35" s="364"/>
      <c r="AC35" s="364"/>
      <c r="AD35" s="365"/>
    </row>
    <row r="36" spans="1:37" ht="7.95" customHeight="1" thickBot="1" x14ac:dyDescent="0.35">
      <c r="A36" s="297"/>
      <c r="B36" s="297"/>
      <c r="C36" s="297"/>
      <c r="D36" s="297"/>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row>
    <row r="37" spans="1:37" ht="37.950000000000003" customHeight="1" x14ac:dyDescent="0.3">
      <c r="A37" s="298" t="s">
        <v>328</v>
      </c>
      <c r="B37" s="299"/>
      <c r="C37" s="299"/>
      <c r="D37" s="299"/>
      <c r="E37" s="299"/>
      <c r="F37" s="299"/>
      <c r="G37" s="299"/>
      <c r="H37" s="299"/>
      <c r="I37" s="299"/>
      <c r="J37" s="299"/>
      <c r="K37" s="299"/>
      <c r="L37" s="299"/>
      <c r="M37" s="299"/>
      <c r="N37" s="299"/>
      <c r="O37" s="299"/>
      <c r="P37" s="299"/>
      <c r="Q37" s="299"/>
      <c r="R37" s="299"/>
      <c r="S37" s="299"/>
      <c r="T37" s="299"/>
      <c r="U37" s="299"/>
      <c r="V37" s="299"/>
      <c r="W37" s="300"/>
      <c r="X37" s="300"/>
      <c r="Y37" s="300"/>
      <c r="Z37" s="301"/>
      <c r="AA37" s="347">
        <f>SUM(Q34,AA34)-SUM(Q35,AA35)</f>
        <v>0</v>
      </c>
      <c r="AB37" s="348"/>
      <c r="AC37" s="348"/>
      <c r="AD37" s="349"/>
      <c r="AH37" s="76"/>
      <c r="AK37" s="76"/>
    </row>
    <row r="38" spans="1:37" ht="37.950000000000003" customHeight="1" x14ac:dyDescent="0.3">
      <c r="A38" s="253" t="s">
        <v>329</v>
      </c>
      <c r="B38" s="254"/>
      <c r="C38" s="254"/>
      <c r="D38" s="254"/>
      <c r="E38" s="254"/>
      <c r="F38" s="254"/>
      <c r="G38" s="254"/>
      <c r="H38" s="254"/>
      <c r="I38" s="254"/>
      <c r="J38" s="254"/>
      <c r="K38" s="254"/>
      <c r="L38" s="254"/>
      <c r="M38" s="254"/>
      <c r="N38" s="254"/>
      <c r="O38" s="254"/>
      <c r="P38" s="254"/>
      <c r="Q38" s="254"/>
      <c r="R38" s="254"/>
      <c r="S38" s="254"/>
      <c r="T38" s="254"/>
      <c r="U38" s="254"/>
      <c r="V38" s="254"/>
      <c r="W38" s="255"/>
      <c r="X38" s="255"/>
      <c r="Y38" s="255"/>
      <c r="Z38" s="256"/>
      <c r="AA38" s="261">
        <f>AA37*1.11111111</f>
        <v>0</v>
      </c>
      <c r="AB38" s="262"/>
      <c r="AC38" s="262"/>
      <c r="AD38" s="263"/>
      <c r="AH38" s="76"/>
      <c r="AK38" s="76"/>
    </row>
    <row r="39" spans="1:37" ht="37.950000000000003" customHeight="1" x14ac:dyDescent="0.3">
      <c r="A39" s="253" t="s">
        <v>330</v>
      </c>
      <c r="B39" s="254"/>
      <c r="C39" s="254"/>
      <c r="D39" s="254"/>
      <c r="E39" s="254"/>
      <c r="F39" s="254"/>
      <c r="G39" s="254"/>
      <c r="H39" s="254"/>
      <c r="I39" s="254"/>
      <c r="J39" s="254"/>
      <c r="K39" s="254"/>
      <c r="L39" s="254"/>
      <c r="M39" s="254"/>
      <c r="N39" s="254"/>
      <c r="O39" s="254"/>
      <c r="P39" s="254"/>
      <c r="Q39" s="254"/>
      <c r="R39" s="254"/>
      <c r="S39" s="254"/>
      <c r="T39" s="254"/>
      <c r="U39" s="254"/>
      <c r="V39" s="254"/>
      <c r="W39" s="255"/>
      <c r="X39" s="255"/>
      <c r="Y39" s="255"/>
      <c r="Z39" s="256"/>
      <c r="AA39" s="261">
        <f>AA38*1.1</f>
        <v>0</v>
      </c>
      <c r="AB39" s="262"/>
      <c r="AC39" s="262"/>
      <c r="AD39" s="263"/>
      <c r="AH39" s="76"/>
      <c r="AK39" s="76"/>
    </row>
    <row r="40" spans="1:37" ht="37.950000000000003" customHeight="1" thickBot="1" x14ac:dyDescent="0.35">
      <c r="A40" s="257" t="s">
        <v>336</v>
      </c>
      <c r="B40" s="258"/>
      <c r="C40" s="258"/>
      <c r="D40" s="258"/>
      <c r="E40" s="258"/>
      <c r="F40" s="258"/>
      <c r="G40" s="258"/>
      <c r="H40" s="258"/>
      <c r="I40" s="258"/>
      <c r="J40" s="258"/>
      <c r="K40" s="258"/>
      <c r="L40" s="258"/>
      <c r="M40" s="258"/>
      <c r="N40" s="258"/>
      <c r="O40" s="258"/>
      <c r="P40" s="258"/>
      <c r="Q40" s="258"/>
      <c r="R40" s="258"/>
      <c r="S40" s="258"/>
      <c r="T40" s="258"/>
      <c r="U40" s="258"/>
      <c r="V40" s="258"/>
      <c r="W40" s="259"/>
      <c r="X40" s="259"/>
      <c r="Y40" s="259"/>
      <c r="Z40" s="260"/>
      <c r="AA40" s="264">
        <f>AA39*1.09090909</f>
        <v>0</v>
      </c>
      <c r="AB40" s="265"/>
      <c r="AC40" s="265"/>
      <c r="AD40" s="266"/>
      <c r="AH40" s="76"/>
      <c r="AK40" s="76"/>
    </row>
    <row r="41" spans="1:37" ht="7.95" customHeight="1" x14ac:dyDescent="0.3">
      <c r="A41" s="73"/>
      <c r="B41" s="73"/>
      <c r="C41" s="73"/>
      <c r="D41" s="73"/>
      <c r="E41" s="73"/>
      <c r="F41" s="73"/>
      <c r="G41" s="73"/>
      <c r="H41" s="73"/>
      <c r="I41" s="73"/>
      <c r="J41" s="73"/>
      <c r="K41" s="73"/>
      <c r="L41" s="73"/>
      <c r="M41" s="73"/>
      <c r="N41" s="73"/>
      <c r="O41" s="73"/>
      <c r="P41" s="73"/>
      <c r="Q41" s="73"/>
      <c r="R41" s="73"/>
      <c r="S41" s="73"/>
      <c r="T41" s="73"/>
      <c r="U41" s="73"/>
      <c r="V41" s="73"/>
      <c r="AA41" s="77"/>
      <c r="AB41" s="78"/>
      <c r="AC41" s="78"/>
      <c r="AD41" s="78"/>
      <c r="AH41" s="76"/>
      <c r="AK41" s="76"/>
    </row>
    <row r="42" spans="1:37" ht="12" customHeight="1" x14ac:dyDescent="0.3">
      <c r="A42" s="369" t="s">
        <v>6</v>
      </c>
      <c r="B42" s="369"/>
      <c r="C42" s="369"/>
      <c r="D42" s="369"/>
      <c r="E42" s="369"/>
      <c r="F42" s="369"/>
      <c r="G42" s="369"/>
      <c r="H42" s="369"/>
      <c r="I42" s="369"/>
      <c r="J42" s="369"/>
      <c r="K42" s="369"/>
      <c r="L42" s="369"/>
      <c r="M42" s="369"/>
      <c r="N42" s="369"/>
      <c r="O42" s="369"/>
      <c r="P42" s="369"/>
      <c r="Q42" s="369"/>
      <c r="R42" s="369"/>
      <c r="S42" s="369"/>
      <c r="T42" s="369"/>
      <c r="U42" s="369"/>
      <c r="V42" s="369"/>
      <c r="W42" s="369"/>
      <c r="X42" s="369"/>
      <c r="Y42" s="369"/>
      <c r="Z42" s="369"/>
      <c r="AA42" s="369"/>
      <c r="AB42" s="369"/>
      <c r="AC42" s="369"/>
      <c r="AD42" s="369"/>
    </row>
    <row r="43" spans="1:37" ht="12" customHeight="1" x14ac:dyDescent="0.3">
      <c r="A43" s="369" t="s">
        <v>7</v>
      </c>
      <c r="B43" s="369"/>
      <c r="C43" s="369"/>
      <c r="D43" s="369"/>
      <c r="E43" s="369"/>
      <c r="F43" s="369"/>
      <c r="G43" s="369"/>
      <c r="H43" s="369"/>
      <c r="I43" s="369"/>
      <c r="J43" s="369"/>
      <c r="K43" s="369"/>
      <c r="L43" s="369"/>
      <c r="M43" s="369"/>
      <c r="N43" s="369"/>
      <c r="O43" s="369"/>
      <c r="P43" s="369"/>
      <c r="Q43" s="369"/>
      <c r="R43" s="369"/>
      <c r="S43" s="369"/>
      <c r="T43" s="369"/>
      <c r="U43" s="369"/>
      <c r="V43" s="369"/>
      <c r="W43" s="369"/>
      <c r="X43" s="369"/>
      <c r="Y43" s="369"/>
      <c r="Z43" s="369"/>
      <c r="AA43" s="369"/>
      <c r="AB43" s="369"/>
      <c r="AC43" s="369"/>
      <c r="AD43" s="369"/>
    </row>
    <row r="44" spans="1:37" ht="12" customHeight="1" x14ac:dyDescent="0.3">
      <c r="A44" s="369" t="s">
        <v>337</v>
      </c>
      <c r="B44" s="369"/>
      <c r="C44" s="369"/>
      <c r="D44" s="369"/>
      <c r="E44" s="369"/>
      <c r="F44" s="369"/>
      <c r="G44" s="369"/>
      <c r="H44" s="369"/>
      <c r="I44" s="369"/>
      <c r="J44" s="369"/>
      <c r="K44" s="369"/>
      <c r="L44" s="369"/>
      <c r="M44" s="369"/>
      <c r="N44" s="369"/>
      <c r="O44" s="369"/>
      <c r="P44" s="369"/>
      <c r="Q44" s="369"/>
      <c r="R44" s="369"/>
      <c r="S44" s="369"/>
      <c r="T44" s="369"/>
      <c r="U44" s="369"/>
      <c r="V44" s="369"/>
      <c r="W44" s="369"/>
      <c r="X44" s="369"/>
      <c r="Y44" s="369"/>
      <c r="Z44" s="369"/>
      <c r="AA44" s="369"/>
      <c r="AB44" s="369"/>
      <c r="AC44" s="369"/>
      <c r="AD44" s="369"/>
    </row>
    <row r="45" spans="1:37" ht="7.95" customHeight="1" x14ac:dyDescent="0.3">
      <c r="A45" s="79"/>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row>
    <row r="46" spans="1:37" ht="7.95" customHeight="1" x14ac:dyDescent="0.3">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row>
    <row r="47" spans="1:37" ht="16.2" customHeight="1" x14ac:dyDescent="0.3">
      <c r="A47" s="80" t="s">
        <v>268</v>
      </c>
      <c r="B47" s="79"/>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row>
    <row r="48" spans="1:37" ht="7.95" customHeight="1" x14ac:dyDescent="0.3">
      <c r="A48" s="80"/>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row>
    <row r="49" spans="1:8" x14ac:dyDescent="0.3">
      <c r="A49" s="81"/>
    </row>
    <row r="50" spans="1:8" x14ac:dyDescent="0.3">
      <c r="A50" s="82" t="s">
        <v>269</v>
      </c>
      <c r="B50" s="82"/>
      <c r="C50" s="82"/>
      <c r="D50" s="82"/>
      <c r="E50" s="82"/>
      <c r="F50" s="82"/>
      <c r="G50" s="82"/>
      <c r="H50" s="82"/>
    </row>
    <row r="51" spans="1:8" ht="9" customHeight="1" x14ac:dyDescent="0.3">
      <c r="A51" s="83"/>
    </row>
  </sheetData>
  <sheetProtection algorithmName="SHA-512" hashValue="fgM5w1AEm9KWy4WlQIThAXUZ03lIANX3CTUcCD8sv4aLTDV9GGeO3uJOfuon/uphuK+53CRaiFSRybraU/rg5w==" saltValue="4NsUczyZQxoX7ehZ2+jf4w==" spinCount="100000" sheet="1" selectLockedCells="1" selectUnlockedCells="1"/>
  <mergeCells count="139">
    <mergeCell ref="AA35:AD35"/>
    <mergeCell ref="AA34:AD34"/>
    <mergeCell ref="X29:Y29"/>
    <mergeCell ref="Q28:T28"/>
    <mergeCell ref="A44:AD44"/>
    <mergeCell ref="A43:AD43"/>
    <mergeCell ref="A42:AD42"/>
    <mergeCell ref="AA15:AD15"/>
    <mergeCell ref="N31:O31"/>
    <mergeCell ref="X22:Y22"/>
    <mergeCell ref="U28:V28"/>
    <mergeCell ref="Q34:T34"/>
    <mergeCell ref="A16:Z16"/>
    <mergeCell ref="AA16:AD16"/>
    <mergeCell ref="A34:P34"/>
    <mergeCell ref="A35:P35"/>
    <mergeCell ref="AA37:AD37"/>
    <mergeCell ref="AA30:AD30"/>
    <mergeCell ref="X28:Y28"/>
    <mergeCell ref="Q35:T35"/>
    <mergeCell ref="A31:H31"/>
    <mergeCell ref="AA28:AD28"/>
    <mergeCell ref="I30:J30"/>
    <mergeCell ref="K30:L30"/>
    <mergeCell ref="Z12:AD12"/>
    <mergeCell ref="X27:Y27"/>
    <mergeCell ref="A15:Z15"/>
    <mergeCell ref="AA14:AD14"/>
    <mergeCell ref="K23:L24"/>
    <mergeCell ref="K27:L27"/>
    <mergeCell ref="AA26:AD26"/>
    <mergeCell ref="AA27:AD27"/>
    <mergeCell ref="X26:Y26"/>
    <mergeCell ref="I23:J24"/>
    <mergeCell ref="AA23:AD24"/>
    <mergeCell ref="X23:Y24"/>
    <mergeCell ref="Z23:Z24"/>
    <mergeCell ref="A18:AD18"/>
    <mergeCell ref="A19:AD19"/>
    <mergeCell ref="I25:J25"/>
    <mergeCell ref="K25:L25"/>
    <mergeCell ref="N25:O25"/>
    <mergeCell ref="AA25:AD25"/>
    <mergeCell ref="X21:Y21"/>
    <mergeCell ref="AA21:AD21"/>
    <mergeCell ref="A22:H22"/>
    <mergeCell ref="M20:T20"/>
    <mergeCell ref="U20:V20"/>
    <mergeCell ref="A11:AD11"/>
    <mergeCell ref="A6:D6"/>
    <mergeCell ref="A8:D8"/>
    <mergeCell ref="A10:C10"/>
    <mergeCell ref="D10:M10"/>
    <mergeCell ref="N10:R10"/>
    <mergeCell ref="S10:AD10"/>
    <mergeCell ref="E6:AD6"/>
    <mergeCell ref="E8:AD8"/>
    <mergeCell ref="A7:AD7"/>
    <mergeCell ref="A9:AD9"/>
    <mergeCell ref="AA29:AD29"/>
    <mergeCell ref="M23:M24"/>
    <mergeCell ref="N22:O22"/>
    <mergeCell ref="Q31:T31"/>
    <mergeCell ref="Q25:T25"/>
    <mergeCell ref="U25:V25"/>
    <mergeCell ref="N26:O26"/>
    <mergeCell ref="N28:O28"/>
    <mergeCell ref="N27:O27"/>
    <mergeCell ref="AA22:AD22"/>
    <mergeCell ref="U27:V27"/>
    <mergeCell ref="N30:O30"/>
    <mergeCell ref="Q29:T29"/>
    <mergeCell ref="X30:Y30"/>
    <mergeCell ref="U29:V29"/>
    <mergeCell ref="Q30:T30"/>
    <mergeCell ref="U30:V30"/>
    <mergeCell ref="Q26:T26"/>
    <mergeCell ref="K21:L21"/>
    <mergeCell ref="U22:V22"/>
    <mergeCell ref="Q23:T24"/>
    <mergeCell ref="P23:P24"/>
    <mergeCell ref="U23:V24"/>
    <mergeCell ref="I31:J31"/>
    <mergeCell ref="K31:L31"/>
    <mergeCell ref="K29:L29"/>
    <mergeCell ref="N29:O29"/>
    <mergeCell ref="I28:J28"/>
    <mergeCell ref="K28:L28"/>
    <mergeCell ref="I26:J26"/>
    <mergeCell ref="K26:L26"/>
    <mergeCell ref="I29:J29"/>
    <mergeCell ref="A32:H33"/>
    <mergeCell ref="A36:AD36"/>
    <mergeCell ref="A37:Z37"/>
    <mergeCell ref="A3:AD3"/>
    <mergeCell ref="A4:AD4"/>
    <mergeCell ref="Q21:T21"/>
    <mergeCell ref="U21:V21"/>
    <mergeCell ref="Q22:T22"/>
    <mergeCell ref="A20:H20"/>
    <mergeCell ref="A14:Z14"/>
    <mergeCell ref="N23:O24"/>
    <mergeCell ref="W20:AD20"/>
    <mergeCell ref="A21:H21"/>
    <mergeCell ref="I21:J21"/>
    <mergeCell ref="I27:J27"/>
    <mergeCell ref="I22:J22"/>
    <mergeCell ref="K22:L22"/>
    <mergeCell ref="U26:V26"/>
    <mergeCell ref="A13:AD13"/>
    <mergeCell ref="A5:AD5"/>
    <mergeCell ref="I20:J20"/>
    <mergeCell ref="K20:L20"/>
    <mergeCell ref="W23:W24"/>
    <mergeCell ref="N21:O21"/>
    <mergeCell ref="A38:Z38"/>
    <mergeCell ref="A39:Z39"/>
    <mergeCell ref="A40:Z40"/>
    <mergeCell ref="AA38:AD38"/>
    <mergeCell ref="AA39:AD39"/>
    <mergeCell ref="AA40:AD40"/>
    <mergeCell ref="U31:AD33"/>
    <mergeCell ref="U34:Z35"/>
    <mergeCell ref="A1:AD2"/>
    <mergeCell ref="A23:H24"/>
    <mergeCell ref="I32:J33"/>
    <mergeCell ref="K32:L33"/>
    <mergeCell ref="N32:O33"/>
    <mergeCell ref="M32:M33"/>
    <mergeCell ref="Q32:T33"/>
    <mergeCell ref="P32:P33"/>
    <mergeCell ref="C12:L12"/>
    <mergeCell ref="U12:X12"/>
    <mergeCell ref="S12:T12"/>
    <mergeCell ref="O12:R12"/>
    <mergeCell ref="M12:N12"/>
    <mergeCell ref="A25:H30"/>
    <mergeCell ref="X25:Y25"/>
    <mergeCell ref="Q27:T27"/>
  </mergeCells>
  <phoneticPr fontId="30" type="noConversion"/>
  <printOptions horizontalCentered="1" verticalCentered="1"/>
  <pageMargins left="0.25" right="0.25" top="0.75" bottom="0.75" header="0.3" footer="0.3"/>
  <pageSetup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34116E9EFC4E46A3FB7F4B3D6843D0" ma:contentTypeVersion="1" ma:contentTypeDescription="Create a new document." ma:contentTypeScope="" ma:versionID="37ca5020fc4c936852036749e81adab3">
  <xsd:schema xmlns:xsd="http://www.w3.org/2001/XMLSchema" xmlns:xs="http://www.w3.org/2001/XMLSchema" xmlns:p="http://schemas.microsoft.com/office/2006/metadata/properties" xmlns:ns1="http://schemas.microsoft.com/sharepoint/v3" targetNamespace="http://schemas.microsoft.com/office/2006/metadata/properties" ma:root="true" ma:fieldsID="4dcce58c87e9fcebab8021569449a8d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D8F6B07-85F8-432E-9AE9-31E4ECC758BD}"/>
</file>

<file path=customXml/itemProps2.xml><?xml version="1.0" encoding="utf-8"?>
<ds:datastoreItem xmlns:ds="http://schemas.openxmlformats.org/officeDocument/2006/customXml" ds:itemID="{2C4A0CE7-29B7-405F-8091-EB85A04BF653}"/>
</file>

<file path=customXml/itemProps3.xml><?xml version="1.0" encoding="utf-8"?>
<ds:datastoreItem xmlns:ds="http://schemas.openxmlformats.org/officeDocument/2006/customXml" ds:itemID="{2E3C6FDC-F144-4C73-97DF-692E782028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207</vt:i4>
      </vt:variant>
    </vt:vector>
  </HeadingPairs>
  <TitlesOfParts>
    <vt:vector size="210" baseType="lpstr">
      <vt:lpstr>for LCU use only</vt:lpstr>
      <vt:lpstr>New_Project_Submittal_Form</vt:lpstr>
      <vt:lpstr>Sample Quote</vt:lpstr>
      <vt:lpstr>AltEngEmail</vt:lpstr>
      <vt:lpstr>AltEngName</vt:lpstr>
      <vt:lpstr>Alternate_Contact</vt:lpstr>
      <vt:lpstr>Alternate_Contact_Email_Address</vt:lpstr>
      <vt:lpstr>Comm_1_Meter</vt:lpstr>
      <vt:lpstr>Comm_1_MeterSize</vt:lpstr>
      <vt:lpstr>Comm_1_Sewer</vt:lpstr>
      <vt:lpstr>Comm_1_Sewer_Total</vt:lpstr>
      <vt:lpstr>Comm_1_Water</vt:lpstr>
      <vt:lpstr>Comm_1_Water_Total</vt:lpstr>
      <vt:lpstr>Comm_2_Meter</vt:lpstr>
      <vt:lpstr>Comm_2_MeterSize</vt:lpstr>
      <vt:lpstr>Comm_2_Sewer</vt:lpstr>
      <vt:lpstr>Comm_2_Sewer_Total</vt:lpstr>
      <vt:lpstr>Comm_2_Water</vt:lpstr>
      <vt:lpstr>Comm_2_Water_Total</vt:lpstr>
      <vt:lpstr>Comm_3_MeterSize</vt:lpstr>
      <vt:lpstr>Comm_3_Sewer</vt:lpstr>
      <vt:lpstr>Comm_3_Sewer_Total</vt:lpstr>
      <vt:lpstr>Comm_3_Water</vt:lpstr>
      <vt:lpstr>Comm_3_Water_Total</vt:lpstr>
      <vt:lpstr>Comm_4_MeterSize</vt:lpstr>
      <vt:lpstr>Comm_4_Sewer</vt:lpstr>
      <vt:lpstr>Comm_4_Sewer_Total</vt:lpstr>
      <vt:lpstr>Comm_4_Water</vt:lpstr>
      <vt:lpstr>Comm_4_Water_Total</vt:lpstr>
      <vt:lpstr>Comm_5_MeterSize</vt:lpstr>
      <vt:lpstr>Comm_5_Sewer</vt:lpstr>
      <vt:lpstr>Comm_5_Sewer_Total</vt:lpstr>
      <vt:lpstr>Comm_5_Water</vt:lpstr>
      <vt:lpstr>Comm_5_Water_Total</vt:lpstr>
      <vt:lpstr>Comm_6_MeterSize</vt:lpstr>
      <vt:lpstr>Comm_6_Sewer</vt:lpstr>
      <vt:lpstr>Comm_6_Sewer_Total</vt:lpstr>
      <vt:lpstr>Comm_6_Swer_Total</vt:lpstr>
      <vt:lpstr>Comm_6_Water</vt:lpstr>
      <vt:lpstr>Comm_6_Water_Total</vt:lpstr>
      <vt:lpstr>Commercial_Flow_2_Sewer</vt:lpstr>
      <vt:lpstr>Commercial_Flow_3_Sewer</vt:lpstr>
      <vt:lpstr>Commercial_Flow_3_Sewr</vt:lpstr>
      <vt:lpstr>Commercial_Flow_3_Water</vt:lpstr>
      <vt:lpstr>Commercial_Flow_4_Sewer</vt:lpstr>
      <vt:lpstr>Commercial_Flow_4_Water</vt:lpstr>
      <vt:lpstr>Commercial_Flow_5_Sewer</vt:lpstr>
      <vt:lpstr>Commercial_Flow_5_Water</vt:lpstr>
      <vt:lpstr>Commercial_Flow_6_Sewer</vt:lpstr>
      <vt:lpstr>Commercial_Flow_6_Water</vt:lpstr>
      <vt:lpstr>Commercial_Flows_1_Sewer</vt:lpstr>
      <vt:lpstr>Commercial_Flows_1_Water</vt:lpstr>
      <vt:lpstr>Commercial_Meter_1_Size</vt:lpstr>
      <vt:lpstr>Commercial_Meter_2_Size</vt:lpstr>
      <vt:lpstr>Commercial_Meter_3_Size</vt:lpstr>
      <vt:lpstr>Commercial_Meter_4_Size</vt:lpstr>
      <vt:lpstr>Commercial_Meter_5_Size</vt:lpstr>
      <vt:lpstr>Commercial_Meter_6_Size</vt:lpstr>
      <vt:lpstr>Commercial_Use_1_Total_Sewer</vt:lpstr>
      <vt:lpstr>Commercial_Use_1_Total_Water</vt:lpstr>
      <vt:lpstr>Commercial_Use_2_Total_Sewer</vt:lpstr>
      <vt:lpstr>Commercial_Use_2_Total_Water</vt:lpstr>
      <vt:lpstr>Commercial_Use_3_Total_Sewer</vt:lpstr>
      <vt:lpstr>Commercial_Use_3_Total_Water</vt:lpstr>
      <vt:lpstr>Commercial_Use_4_Total_Sewer</vt:lpstr>
      <vt:lpstr>Commercial_Use_4_Total_Water</vt:lpstr>
      <vt:lpstr>Commercial_Use_5_Total_Sewer</vt:lpstr>
      <vt:lpstr>Commercial_Use_5_Total_Water</vt:lpstr>
      <vt:lpstr>Commercial_Use_6_Total_Sewer</vt:lpstr>
      <vt:lpstr>Commercial_Use_6_Total_Water</vt:lpstr>
      <vt:lpstr>Commerical_Flow_2_Water</vt:lpstr>
      <vt:lpstr>Commerical_Use_2_Total_Sewer</vt:lpstr>
      <vt:lpstr>CommMeterSize_1</vt:lpstr>
      <vt:lpstr>cost</vt:lpstr>
      <vt:lpstr>DevCompanyName</vt:lpstr>
      <vt:lpstr>DevContactPerson</vt:lpstr>
      <vt:lpstr>Developer_Company_Name</vt:lpstr>
      <vt:lpstr>Developer_Contact_Person</vt:lpstr>
      <vt:lpstr>Developer_Phone_Number</vt:lpstr>
      <vt:lpstr>Developers_Email_Address</vt:lpstr>
      <vt:lpstr>Developers_Fax_Number</vt:lpstr>
      <vt:lpstr>Developers_Phone_Number</vt:lpstr>
      <vt:lpstr>DevEmail</vt:lpstr>
      <vt:lpstr>DevFAXnumber</vt:lpstr>
      <vt:lpstr>DevPhoneNumber</vt:lpstr>
      <vt:lpstr>DO_Approved_or_Stipulated_Date</vt:lpstr>
      <vt:lpstr>DOS_Number</vt:lpstr>
      <vt:lpstr>DOSnumber</vt:lpstr>
      <vt:lpstr>Eng_Firm_Name</vt:lpstr>
      <vt:lpstr>Eng_Name</vt:lpstr>
      <vt:lpstr>EngEmail</vt:lpstr>
      <vt:lpstr>EngFaxNumber</vt:lpstr>
      <vt:lpstr>EngFirmName</vt:lpstr>
      <vt:lpstr>Engineers_Email_Address</vt:lpstr>
      <vt:lpstr>Engineers_Name</vt:lpstr>
      <vt:lpstr>EngName</vt:lpstr>
      <vt:lpstr>EngPhoneNumber</vt:lpstr>
      <vt:lpstr>Estimated_Cost_of_Construction</vt:lpstr>
      <vt:lpstr>EstimatedConstructionCost</vt:lpstr>
      <vt:lpstr>Fax_Number</vt:lpstr>
      <vt:lpstr>Fire_Line</vt:lpstr>
      <vt:lpstr>FireLine</vt:lpstr>
      <vt:lpstr>Force_Main</vt:lpstr>
      <vt:lpstr>Force_Main_Connection_Only</vt:lpstr>
      <vt:lpstr>ForceMain</vt:lpstr>
      <vt:lpstr>Gravity_Collection_System</vt:lpstr>
      <vt:lpstr>GravityCollectionSystem</vt:lpstr>
      <vt:lpstr>Half_Sewer_and_PrePaid_Sewer_Credits</vt:lpstr>
      <vt:lpstr>Half_Water_and_PrePaid_Water_Credits</vt:lpstr>
      <vt:lpstr>Half_Water_Half_Sewer_and_Rebate_Due</vt:lpstr>
      <vt:lpstr>Half_Water_Half_Sewer_and_Review_Fee</vt:lpstr>
      <vt:lpstr>Half_Water_Half_Sewer_Review_Fees_plus_PrePaid</vt:lpstr>
      <vt:lpstr>HW_HS_RF_plus_PrePaid</vt:lpstr>
      <vt:lpstr>Hyd</vt:lpstr>
      <vt:lpstr>Hydrant</vt:lpstr>
      <vt:lpstr>Irrigation_Flow</vt:lpstr>
      <vt:lpstr>Irrigation_Flows_Water</vt:lpstr>
      <vt:lpstr>Irrigation_Meter_Size</vt:lpstr>
      <vt:lpstr>Irrigation_Total_Water</vt:lpstr>
      <vt:lpstr>IrrigationFlow</vt:lpstr>
      <vt:lpstr>IrrigationFlows</vt:lpstr>
      <vt:lpstr>IrrigationMeterSize</vt:lpstr>
      <vt:lpstr>LCOnumber</vt:lpstr>
      <vt:lpstr>LCU_Number</vt:lpstr>
      <vt:lpstr>LCUnumber</vt:lpstr>
      <vt:lpstr>LDO_Number</vt:lpstr>
      <vt:lpstr>Lift_Station</vt:lpstr>
      <vt:lpstr>LIFT_STATION_METER_TOTAL</vt:lpstr>
      <vt:lpstr>Lift_Station_Total</vt:lpstr>
      <vt:lpstr>LiftStation</vt:lpstr>
      <vt:lpstr>LiftStationMeters</vt:lpstr>
      <vt:lpstr>LiftStationsMeters</vt:lpstr>
      <vt:lpstr>Location</vt:lpstr>
      <vt:lpstr>MFR_Master_Meter_SIZE</vt:lpstr>
      <vt:lpstr>MFR_Master_Metered_Total_Sewer</vt:lpstr>
      <vt:lpstr>MFR_Master_Metered_Total_Water</vt:lpstr>
      <vt:lpstr>MFR_Master_Metered_Units_Sewer</vt:lpstr>
      <vt:lpstr>MFR_Master_Metered_Units_Water</vt:lpstr>
      <vt:lpstr>MFR_Total_Sewer</vt:lpstr>
      <vt:lpstr>MFR_Total_Water</vt:lpstr>
      <vt:lpstr>MFRsewer</vt:lpstr>
      <vt:lpstr>MFRwater</vt:lpstr>
      <vt:lpstr>minimum_review_fee</vt:lpstr>
      <vt:lpstr>MultiFamilyUnits_Sewer</vt:lpstr>
      <vt:lpstr>MutliFamilyUnits_Water</vt:lpstr>
      <vt:lpstr>Number_of_Lift_Stations_Meters</vt:lpstr>
      <vt:lpstr>One_Half_Sewer</vt:lpstr>
      <vt:lpstr>One_Half_Sewer_Total</vt:lpstr>
      <vt:lpstr>One_Half_Water</vt:lpstr>
      <vt:lpstr>One_Half_Water_and_Sewer</vt:lpstr>
      <vt:lpstr>One_Half_Water_Sewer_and_RebateDue</vt:lpstr>
      <vt:lpstr>One_Half_Water_Total</vt:lpstr>
      <vt:lpstr>one_percent</vt:lpstr>
      <vt:lpstr>Phone_Number</vt:lpstr>
      <vt:lpstr>PhoneNumber</vt:lpstr>
      <vt:lpstr>PrePaid_Sewer</vt:lpstr>
      <vt:lpstr>PrePaid_Water</vt:lpstr>
      <vt:lpstr>PrePaid_Water_and_Sewer</vt:lpstr>
      <vt:lpstr>PrePaid_Water_Fees_Subtracted</vt:lpstr>
      <vt:lpstr>PrePaidSewer</vt:lpstr>
      <vt:lpstr>PrePaidWater</vt:lpstr>
      <vt:lpstr>New_Project_Submittal_Form!Print_Area</vt:lpstr>
      <vt:lpstr>'Sample Quote'!Print_Area</vt:lpstr>
      <vt:lpstr>Project_Name</vt:lpstr>
      <vt:lpstr>ProjectLocationAddress</vt:lpstr>
      <vt:lpstr>ProjectName</vt:lpstr>
      <vt:lpstr>Rebate_Amount_Due</vt:lpstr>
      <vt:lpstr>Rebate_Amount_Due_Sewer</vt:lpstr>
      <vt:lpstr>Rebate_Amount_Due_Water</vt:lpstr>
      <vt:lpstr>RebateAmountDue</vt:lpstr>
      <vt:lpstr>Reuse_Main_Extension</vt:lpstr>
      <vt:lpstr>Reuse_Meter_Station</vt:lpstr>
      <vt:lpstr>ReuseMainExtension</vt:lpstr>
      <vt:lpstr>ReuseMeterStation</vt:lpstr>
      <vt:lpstr>Review_Fee_Total</vt:lpstr>
      <vt:lpstr>ReviewFee</vt:lpstr>
      <vt:lpstr>RV_Master_Meter_SIZE</vt:lpstr>
      <vt:lpstr>RV_Master_Metered_Units_Sewer</vt:lpstr>
      <vt:lpstr>RV_Master_Metered_Units_Water</vt:lpstr>
      <vt:lpstr>RV_Sewer_Total</vt:lpstr>
      <vt:lpstr>RV_Total_Sewer</vt:lpstr>
      <vt:lpstr>RV_Total_Water</vt:lpstr>
      <vt:lpstr>RV_Water_Total</vt:lpstr>
      <vt:lpstr>Sewer_Lateral</vt:lpstr>
      <vt:lpstr>SewerLateral</vt:lpstr>
      <vt:lpstr>SFR_Individually_Metered_Units_Sewer</vt:lpstr>
      <vt:lpstr>SFR_Individually_Metered_Units_Water</vt:lpstr>
      <vt:lpstr>SFR_Sewer_Total</vt:lpstr>
      <vt:lpstr>SFR_Total</vt:lpstr>
      <vt:lpstr>SFR_Total_Sewer</vt:lpstr>
      <vt:lpstr>SFR_Total_Water</vt:lpstr>
      <vt:lpstr>SFR_Water_Total</vt:lpstr>
      <vt:lpstr>SFRsewer</vt:lpstr>
      <vt:lpstr>SFRwater</vt:lpstr>
      <vt:lpstr>SingleFamilyUnits_Sewer</vt:lpstr>
      <vt:lpstr>SingleFamilyUnits_Water</vt:lpstr>
      <vt:lpstr>STRAP_Number</vt:lpstr>
      <vt:lpstr>STRAPnumber</vt:lpstr>
      <vt:lpstr>Total_Sewer_Rebate_Due</vt:lpstr>
      <vt:lpstr>Total_Wastewater_Without_Credit_or_PrePaids</vt:lpstr>
      <vt:lpstr>Total_Water_Rebate_Due</vt:lpstr>
      <vt:lpstr>Total_Water_Without_Credit</vt:lpstr>
      <vt:lpstr>Total_Water_Without_Credit_or_PrePaids</vt:lpstr>
      <vt:lpstr>Water_and_Sewer_Rebate_Total</vt:lpstr>
      <vt:lpstr>Water_Dist_System</vt:lpstr>
      <vt:lpstr>Water_Main_Extension</vt:lpstr>
      <vt:lpstr>Water_Service</vt:lpstr>
      <vt:lpstr>WaterDistSystem</vt:lpstr>
      <vt:lpstr>WaterMainExtension</vt:lpstr>
      <vt:lpstr>WaterService</vt:lpstr>
    </vt:vector>
  </TitlesOfParts>
  <Company>Lee County BOCC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County</dc:creator>
  <cp:lastModifiedBy>Kleinmann, Ohdet H</cp:lastModifiedBy>
  <cp:lastPrinted>2025-06-10T12:13:13Z</cp:lastPrinted>
  <dcterms:created xsi:type="dcterms:W3CDTF">2013-08-15T18:11:23Z</dcterms:created>
  <dcterms:modified xsi:type="dcterms:W3CDTF">2025-06-19T12:03:05Z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0x0101001634116E9EFC4E46A3FB7F4B3D6843D0</vt:lpwstr>
  </property>
</Properties>
</file>