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WORKAREA\DIANA\01 Projects\Bids\B180409 Summerlin Rd Cypress Lake (1)\2 - Draft Solicitation Docs\DEPT DOCS\"/>
    </mc:Choice>
  </mc:AlternateContent>
  <bookViews>
    <workbookView xWindow="23025" yWindow="0" windowWidth="22905" windowHeight="9465" tabRatio="601"/>
  </bookViews>
  <sheets>
    <sheet name="100% Estimate" sheetId="4" r:id="rId1"/>
  </sheets>
  <calcPr calcId="162913"/>
</workbook>
</file>

<file path=xl/calcChain.xml><?xml version="1.0" encoding="utf-8"?>
<calcChain xmlns="http://schemas.openxmlformats.org/spreadsheetml/2006/main">
  <c r="F60" i="4" l="1"/>
  <c r="F61" i="4"/>
  <c r="F62" i="4"/>
  <c r="F63" i="4"/>
  <c r="F64" i="4"/>
  <c r="F65" i="4"/>
  <c r="F66" i="4"/>
  <c r="F67" i="4"/>
  <c r="F68" i="4"/>
  <c r="F69" i="4"/>
  <c r="F70" i="4"/>
  <c r="F71" i="4"/>
  <c r="F72" i="4"/>
  <c r="F73" i="4"/>
  <c r="F74" i="4"/>
  <c r="F75" i="4"/>
  <c r="F76" i="4"/>
  <c r="F77" i="4"/>
  <c r="F78" i="4"/>
  <c r="F79" i="4"/>
  <c r="F80" i="4"/>
  <c r="F81" i="4"/>
  <c r="F82" i="4"/>
  <c r="F83" i="4"/>
  <c r="F59" i="4"/>
  <c r="F43" i="4"/>
  <c r="F44" i="4"/>
  <c r="F45" i="4"/>
  <c r="F46" i="4"/>
  <c r="F47" i="4"/>
  <c r="F48" i="4"/>
  <c r="F49" i="4"/>
  <c r="F50" i="4"/>
  <c r="F51" i="4"/>
  <c r="F52" i="4"/>
  <c r="F53" i="4"/>
  <c r="F54" i="4"/>
  <c r="F55" i="4"/>
  <c r="F42" i="4"/>
  <c r="F20" i="4"/>
  <c r="F21" i="4"/>
  <c r="F22" i="4"/>
  <c r="F23" i="4"/>
  <c r="F24" i="4"/>
  <c r="F25" i="4"/>
  <c r="F26" i="4"/>
  <c r="F27" i="4"/>
  <c r="F28" i="4"/>
  <c r="F29" i="4"/>
  <c r="F30" i="4"/>
  <c r="F31" i="4"/>
  <c r="F32" i="4"/>
  <c r="F33" i="4"/>
  <c r="F34" i="4"/>
  <c r="F35" i="4"/>
  <c r="F36" i="4"/>
  <c r="F37" i="4"/>
  <c r="F38" i="4"/>
  <c r="F19" i="4"/>
  <c r="F39" i="4" l="1"/>
  <c r="H39" i="4" l="1"/>
  <c r="I39" i="4"/>
  <c r="K39" i="4"/>
  <c r="L39" i="4"/>
  <c r="X39" i="4"/>
  <c r="H19" i="4"/>
  <c r="I19" i="4"/>
  <c r="K19" i="4"/>
  <c r="L19" i="4"/>
  <c r="X20" i="4"/>
  <c r="H21" i="4"/>
  <c r="I21" i="4"/>
  <c r="K21" i="4"/>
  <c r="L21" i="4"/>
  <c r="X21" i="4"/>
  <c r="H23" i="4"/>
  <c r="I23" i="4"/>
  <c r="K23" i="4"/>
  <c r="L23" i="4"/>
  <c r="X23" i="4"/>
  <c r="H24" i="4"/>
  <c r="I24" i="4"/>
  <c r="K24" i="4"/>
  <c r="L24" i="4"/>
  <c r="X24" i="4"/>
  <c r="X25" i="4"/>
  <c r="H28" i="4"/>
  <c r="I28" i="4"/>
  <c r="K28" i="4"/>
  <c r="L28" i="4"/>
  <c r="X28" i="4"/>
  <c r="H29" i="4"/>
  <c r="I29" i="4"/>
  <c r="K29" i="4"/>
  <c r="L29" i="4"/>
  <c r="F84" i="4" l="1"/>
  <c r="F56" i="4" l="1"/>
  <c r="F86" i="4" s="1"/>
  <c r="L4" i="4"/>
  <c r="K4" i="4"/>
  <c r="I4" i="4"/>
  <c r="H4" i="4"/>
  <c r="H14" i="4"/>
  <c r="H12" i="4"/>
  <c r="Q7" i="4"/>
  <c r="X14" i="4"/>
  <c r="L14" i="4"/>
  <c r="I14" i="4"/>
  <c r="X12" i="4"/>
  <c r="L12" i="4"/>
  <c r="I12" i="4"/>
  <c r="Z7" i="4"/>
  <c r="H7" i="4"/>
  <c r="H16" i="4"/>
  <c r="H17" i="4"/>
  <c r="H18" i="4"/>
  <c r="I7" i="4"/>
  <c r="K7" i="4"/>
  <c r="K16" i="4"/>
  <c r="K17" i="4"/>
  <c r="K18" i="4"/>
  <c r="L7" i="4"/>
  <c r="X16" i="4"/>
  <c r="X18" i="4"/>
  <c r="X3" i="4"/>
  <c r="L18" i="4"/>
  <c r="I18" i="4"/>
  <c r="L17" i="4"/>
  <c r="I17" i="4"/>
  <c r="I16" i="4"/>
  <c r="L16" i="4"/>
  <c r="K12" i="4"/>
  <c r="K14" i="4"/>
</calcChain>
</file>

<file path=xl/sharedStrings.xml><?xml version="1.0" encoding="utf-8"?>
<sst xmlns="http://schemas.openxmlformats.org/spreadsheetml/2006/main" count="233" uniqueCount="144">
  <si>
    <t>AMOUNT</t>
  </si>
  <si>
    <t>LS</t>
  </si>
  <si>
    <t>EA</t>
  </si>
  <si>
    <t xml:space="preserve"> </t>
  </si>
  <si>
    <t>CY</t>
  </si>
  <si>
    <t>LF</t>
  </si>
  <si>
    <t>SY</t>
  </si>
  <si>
    <t>TN</t>
  </si>
  <si>
    <t>UNIT PRICE</t>
  </si>
  <si>
    <t>PHASE I</t>
  </si>
  <si>
    <t>PHASE II</t>
  </si>
  <si>
    <t>18000/ac</t>
  </si>
  <si>
    <t>/ac</t>
  </si>
  <si>
    <t>2500/ac</t>
  </si>
  <si>
    <t>Area 10</t>
  </si>
  <si>
    <t>6000/ac</t>
  </si>
  <si>
    <t>COMPANY NAME:</t>
  </si>
  <si>
    <t>SOLICITATION:</t>
  </si>
  <si>
    <t>Section 0001 Roadway</t>
  </si>
  <si>
    <t>Item</t>
  </si>
  <si>
    <t>Description</t>
  </si>
  <si>
    <t>Unit</t>
  </si>
  <si>
    <t>Quantity</t>
  </si>
  <si>
    <t>Unit Price</t>
  </si>
  <si>
    <t>Extension</t>
  </si>
  <si>
    <t>Section 0001 Roadway Subtotal</t>
  </si>
  <si>
    <r>
      <t xml:space="preserve">Lee County, Florida Department of Transportation
</t>
    </r>
    <r>
      <rPr>
        <b/>
        <u/>
        <sz val="18"/>
        <rFont val="Arial"/>
        <family val="2"/>
      </rPr>
      <t>PROPOSAL FORM</t>
    </r>
  </si>
  <si>
    <t>Having carefully examined the Contract Documents, Contractor proposes to furnish the following which meeting these specifications.</t>
  </si>
  <si>
    <t>101-1</t>
  </si>
  <si>
    <t>102-1</t>
  </si>
  <si>
    <t>104-10-3</t>
  </si>
  <si>
    <t>110-1-1</t>
  </si>
  <si>
    <t>120-1</t>
  </si>
  <si>
    <t>120-6</t>
  </si>
  <si>
    <t>160-4</t>
  </si>
  <si>
    <t>327-70-1</t>
  </si>
  <si>
    <t>334-1-13</t>
  </si>
  <si>
    <t>520-1-10</t>
  </si>
  <si>
    <t>522-2</t>
  </si>
  <si>
    <t>527-2</t>
  </si>
  <si>
    <t>570-1-2</t>
  </si>
  <si>
    <t>SF</t>
  </si>
  <si>
    <t>Section 0003 Signing and Pavement Marking</t>
  </si>
  <si>
    <t>AS</t>
  </si>
  <si>
    <t>GM</t>
  </si>
  <si>
    <t>Section 0003 Signing and Pavement Marking Subtotal</t>
  </si>
  <si>
    <r>
      <rPr>
        <b/>
        <sz val="9"/>
        <rFont val="Arial"/>
        <family val="2"/>
      </rPr>
      <t>Contract Time:</t>
    </r>
    <r>
      <rPr>
        <sz val="9"/>
        <rFont val="Arial"/>
        <family val="2"/>
      </rPr>
      <t xml:space="preserve">
From Commencement Date to Final Acceptance: 210</t>
    </r>
    <r>
      <rPr>
        <b/>
        <sz val="9"/>
        <rFont val="Arial"/>
        <family val="2"/>
      </rPr>
      <t xml:space="preserve"> Calendar Days</t>
    </r>
    <r>
      <rPr>
        <sz val="9"/>
        <rFont val="Arial"/>
        <family val="2"/>
      </rPr>
      <t xml:space="preserve"> 
</t>
    </r>
    <r>
      <rPr>
        <b/>
        <sz val="9"/>
        <rFont val="Arial"/>
        <family val="2"/>
      </rPr>
      <t xml:space="preserve">Pricing: </t>
    </r>
    <r>
      <rPr>
        <sz val="9"/>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 responsibility to verify all pricing and calculations are CORRECT.  Lee County is not responsible for errors in formulas or calculations contained within Excel document(s).  REMINDER: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t>
    </r>
  </si>
  <si>
    <t>Mobilization</t>
  </si>
  <si>
    <t>Maintenance of Traffic</t>
  </si>
  <si>
    <t>Sediment Barrier</t>
  </si>
  <si>
    <t>104-18</t>
  </si>
  <si>
    <t>Inlet Protection System</t>
  </si>
  <si>
    <t>Clearing &amp; Grubbing</t>
  </si>
  <si>
    <t>110-4-10</t>
  </si>
  <si>
    <t>Removal of Existing Concrete Pavement</t>
  </si>
  <si>
    <t>Roadway Excavation</t>
  </si>
  <si>
    <t>Embankment</t>
  </si>
  <si>
    <t>Type "B" Stabilization</t>
  </si>
  <si>
    <t>285-709</t>
  </si>
  <si>
    <t>Optional Base Group 9</t>
  </si>
  <si>
    <t>Milling Existing Asphalt Pavement, 1"</t>
  </si>
  <si>
    <t>S-I Asphalt Pavement, 2.5"</t>
  </si>
  <si>
    <t>S-III Asphalt Pavement, 1"</t>
  </si>
  <si>
    <t>425-5</t>
  </si>
  <si>
    <t>Adjust Manhole Top</t>
  </si>
  <si>
    <t>425-6</t>
  </si>
  <si>
    <t>Adjust Valve</t>
  </si>
  <si>
    <t>Concrete Curb &amp; Gutter, Type F</t>
  </si>
  <si>
    <t>520-2-1</t>
  </si>
  <si>
    <t>Concrete Curb, Type A</t>
  </si>
  <si>
    <t>Concrete Sidewalk &amp; Driveways, 6"</t>
  </si>
  <si>
    <t>Detectable Warning</t>
  </si>
  <si>
    <t>Perfomance Turf, Sod</t>
  </si>
  <si>
    <t>700-1-50</t>
  </si>
  <si>
    <t>710-90</t>
  </si>
  <si>
    <t>*</t>
  </si>
  <si>
    <t>711-11-101</t>
  </si>
  <si>
    <t>711-11-103</t>
  </si>
  <si>
    <t>711-11-224</t>
  </si>
  <si>
    <t>711-11-105</t>
  </si>
  <si>
    <t>711-11-131</t>
  </si>
  <si>
    <t>711-11-141</t>
  </si>
  <si>
    <t>711-11-160</t>
  </si>
  <si>
    <t>711-11-170</t>
  </si>
  <si>
    <t>711-11-201</t>
  </si>
  <si>
    <t>711-11-241</t>
  </si>
  <si>
    <t>Single Post Sign, Relocate</t>
  </si>
  <si>
    <t>Painted Pavement Markings, Final Surface</t>
  </si>
  <si>
    <t>Retro-Reflective Pavement Markers, RPM's</t>
  </si>
  <si>
    <t>Painted Pavement Markings, Standard, White, Solid, 6"</t>
  </si>
  <si>
    <t>Painted Pavement Markings, Standard, White, Solid, 12"</t>
  </si>
  <si>
    <t>Painted Pavement Markings, Standard, White, Solid, 18"</t>
  </si>
  <si>
    <t>Painted Pavement Markings, Standard, White, Solid, 24"</t>
  </si>
  <si>
    <t>Painted Pavement Markings, Standard, White, Skip. 10'/30', 6"</t>
  </si>
  <si>
    <t>Painted Pavement Markings, Standard, White, 2'/4' Dotted Guideline, 6"</t>
  </si>
  <si>
    <t>Painted Pavement Markings, Standard, White, Message</t>
  </si>
  <si>
    <t>Painted Pavement Markings, Standard, White, Arrows</t>
  </si>
  <si>
    <t>Painted Pavement Markings, Standard, Yellow, Solid, 6"</t>
  </si>
  <si>
    <t>Painted Pavement Markings, Standard, Yellow, 2'/4' Dotted Guideline, 6"</t>
  </si>
  <si>
    <t>Painted Pavement Markings, Standard, Yellow, 6'/10' Dotted Extension, 6"</t>
  </si>
  <si>
    <t>Thermoplastic, Standard, White, Solid, 6"</t>
  </si>
  <si>
    <t>Thermoplastic, Standard, White, Solid, 12"</t>
  </si>
  <si>
    <t>Thermoplastic, Standard, White, Solid, 18"</t>
  </si>
  <si>
    <t>Thermoplastic, Standard, White, Solid, 24"</t>
  </si>
  <si>
    <t>Thermoplastic, Standard, White, Skip. 10'/30', 6"</t>
  </si>
  <si>
    <t>Thermoplastic, Standard, White, 2'/4' Dotted Guideline, 6"</t>
  </si>
  <si>
    <t>Thermoplastic, Standard, White, Message</t>
  </si>
  <si>
    <t>Thermoplastic, Standard, White, Arrows</t>
  </si>
  <si>
    <t>Thermoplastic, Standard, Yellow, Solid, 6"</t>
  </si>
  <si>
    <t>Thermoplastic, Standard, Yellow, 2'/4' Dotted Guideline, 6"</t>
  </si>
  <si>
    <t>Thermoplastic, Standard, Yellow, 6'/10' Dotted Extension, 6"</t>
  </si>
  <si>
    <t xml:space="preserve">PROJECT TOTAL </t>
  </si>
  <si>
    <t>Section 0002 Signal Items</t>
  </si>
  <si>
    <t>Section 0002 Signal Items Subtotal</t>
  </si>
  <si>
    <t>630-2-11</t>
  </si>
  <si>
    <t>Conduit, Install, Open Trench</t>
  </si>
  <si>
    <t>632-7-1</t>
  </si>
  <si>
    <t>Signal Cable, Install</t>
  </si>
  <si>
    <t>PI</t>
  </si>
  <si>
    <t>635-2-30</t>
  </si>
  <si>
    <t>Pull &amp; Splice Box, Install</t>
  </si>
  <si>
    <t>635-2-32</t>
  </si>
  <si>
    <t>Pull &amp; Splice Box, Install, 24"x36"</t>
  </si>
  <si>
    <t>646-1-30</t>
  </si>
  <si>
    <t>Aluminum Signals Pole, Install</t>
  </si>
  <si>
    <t>646-1-60</t>
  </si>
  <si>
    <t>Aluminum Signals Pole, Ped Detector Post, Remove</t>
  </si>
  <si>
    <t>650-1-14</t>
  </si>
  <si>
    <t>Traffic Signal, Install Aluminum, 3 Section, 1 Way</t>
  </si>
  <si>
    <t>650-1-60</t>
  </si>
  <si>
    <t>Traffic Signal, Remove</t>
  </si>
  <si>
    <t>650-1-70</t>
  </si>
  <si>
    <t>Traffic Signal, Relocate</t>
  </si>
  <si>
    <t>653-1-31</t>
  </si>
  <si>
    <t>Pedestrian Signal, Install, LED Countdown, 1 Way</t>
  </si>
  <si>
    <t>653-1-32</t>
  </si>
  <si>
    <t>Pedestrian Signal, Install, LED Countdown, 2 Way</t>
  </si>
  <si>
    <t>653-1-60</t>
  </si>
  <si>
    <t>Pedestrian Signal, Remove</t>
  </si>
  <si>
    <t>665-1-30</t>
  </si>
  <si>
    <t>Pedestrian Detector, Install</t>
  </si>
  <si>
    <t>662-1-32</t>
  </si>
  <si>
    <t>Pedestrian Detector, Install, Audible</t>
  </si>
  <si>
    <t>B180409DLK  Summerlin Road and Cypress Lake Drive Intersection Improvements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</si>
</sst>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quot;$&quot;#,##0.00"/>
    <numFmt numFmtId="165" formatCode="0.000"/>
    <numFmt numFmtId="166" formatCode="0;[Red]0"/>
    <numFmt numFmtId="167" formatCode="0.000;[Red]0.000"/>
  </numFmts>
  <fonts count="18">
    <font>
      <sz val="10"/>
      <name val="Arial"/>
    </font>
    <font>
      <sz val="11"/>
      <color theme="1"/>
      <name val="Calibri"/>
      <family val="2"/>
      <scheme val="minor"/>
    </font>
    <font>
      <sz val="10"/>
      <name val="Arial"/>
    </font>
    <font>
      <sz val="12"/>
      <name val="Arial"/>
      <family val="2"/>
    </font>
    <font>
      <b/>
      <sz val="12"/>
      <name val="Arial"/>
      <family val="2"/>
    </font>
    <font>
      <sz val="10"/>
      <name val="Arial"/>
      <family val="2"/>
    </font>
    <font>
      <b/>
      <sz val="10"/>
      <name val="Arial"/>
      <family val="2"/>
    </font>
    <font>
      <sz val="12"/>
      <color indexed="10"/>
      <name val="Arial"/>
      <family val="2"/>
    </font>
    <font>
      <sz val="12"/>
      <color indexed="57"/>
      <name val="Arial"/>
      <family val="2"/>
    </font>
    <font>
      <sz val="12"/>
      <color indexed="12"/>
      <name val="Arial"/>
      <family val="2"/>
    </font>
    <font>
      <sz val="10"/>
      <color indexed="57"/>
      <name val="Arial"/>
      <family val="2"/>
    </font>
    <font>
      <sz val="16"/>
      <name val="Arial"/>
      <family val="2"/>
    </font>
    <font>
      <sz val="18"/>
      <name val="Arial"/>
      <family val="2"/>
    </font>
    <font>
      <b/>
      <u/>
      <sz val="18"/>
      <name val="Arial"/>
      <family val="2"/>
    </font>
    <font>
      <b/>
      <sz val="9"/>
      <name val="Arial"/>
      <family val="2"/>
    </font>
    <font>
      <sz val="9"/>
      <name val="Arial"/>
      <family val="2"/>
    </font>
    <font>
      <sz val="14"/>
      <name val="FDOT"/>
    </font>
    <font>
      <b/>
      <sz val="16"/>
      <name val="Arial"/>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s>
  <cellStyleXfs count="6">
    <xf numFmtId="0" fontId="0" fillId="0" borderId="0"/>
    <xf numFmtId="44" fontId="2" fillId="0" borderId="0" applyFont="0" applyFill="0" applyBorder="0" applyAlignment="0" applyProtection="0"/>
    <xf numFmtId="0" fontId="5" fillId="0" borderId="0"/>
    <xf numFmtId="0" fontId="5" fillId="0" borderId="0"/>
    <xf numFmtId="0" fontId="1" fillId="0" borderId="0"/>
    <xf numFmtId="0" fontId="5" fillId="0" borderId="0"/>
  </cellStyleXfs>
  <cellXfs count="107">
    <xf numFmtId="0" fontId="0" fillId="0" borderId="0" xfId="0"/>
    <xf numFmtId="0" fontId="3" fillId="0" borderId="0" xfId="0" applyFont="1" applyFill="1" applyBorder="1"/>
    <xf numFmtId="0" fontId="4" fillId="0" borderId="0" xfId="0" applyFont="1" applyFill="1"/>
    <xf numFmtId="0" fontId="3" fillId="0" borderId="0" xfId="0" applyFont="1" applyFill="1"/>
    <xf numFmtId="0" fontId="4" fillId="0" borderId="0" xfId="0" applyFont="1" applyFill="1" applyAlignment="1">
      <alignment horizontal="center"/>
    </xf>
    <xf numFmtId="0" fontId="0" fillId="0" borderId="0" xfId="0" applyFill="1"/>
    <xf numFmtId="0" fontId="0" fillId="0" borderId="0" xfId="0" applyFill="1" applyBorder="1"/>
    <xf numFmtId="0" fontId="4" fillId="0" borderId="0" xfId="0" applyFont="1" applyFill="1" applyBorder="1"/>
    <xf numFmtId="44" fontId="9" fillId="0" borderId="2" xfId="1" applyFont="1" applyFill="1" applyBorder="1" applyAlignment="1">
      <alignment horizontal="right"/>
    </xf>
    <xf numFmtId="44" fontId="9" fillId="0" borderId="5" xfId="1" applyFont="1" applyFill="1" applyBorder="1" applyAlignment="1">
      <alignment horizontal="right"/>
    </xf>
    <xf numFmtId="44" fontId="9" fillId="0" borderId="6" xfId="1" applyFont="1" applyFill="1" applyBorder="1" applyAlignment="1">
      <alignment horizontal="right"/>
    </xf>
    <xf numFmtId="44" fontId="7" fillId="0" borderId="4" xfId="1" applyFont="1" applyFill="1" applyBorder="1" applyAlignment="1">
      <alignment horizontal="right"/>
    </xf>
    <xf numFmtId="44" fontId="7" fillId="0" borderId="5" xfId="1" applyFont="1" applyFill="1" applyBorder="1" applyAlignment="1">
      <alignment horizontal="right"/>
    </xf>
    <xf numFmtId="44" fontId="7" fillId="0" borderId="6" xfId="1" applyFont="1" applyFill="1" applyBorder="1" applyAlignment="1">
      <alignment horizontal="right"/>
    </xf>
    <xf numFmtId="44" fontId="7" fillId="0" borderId="2" xfId="1" applyFont="1" applyFill="1" applyBorder="1" applyAlignment="1">
      <alignment horizontal="right"/>
    </xf>
    <xf numFmtId="164" fontId="3" fillId="0" borderId="16" xfId="0" applyNumberFormat="1" applyFont="1" applyFill="1" applyBorder="1"/>
    <xf numFmtId="164" fontId="9" fillId="0" borderId="18" xfId="0" applyNumberFormat="1" applyFont="1" applyFill="1" applyBorder="1"/>
    <xf numFmtId="164" fontId="3" fillId="0" borderId="17" xfId="0" applyNumberFormat="1" applyFont="1" applyFill="1" applyBorder="1"/>
    <xf numFmtId="164" fontId="7" fillId="0" borderId="18" xfId="0" applyNumberFormat="1" applyFont="1" applyFill="1" applyBorder="1"/>
    <xf numFmtId="164" fontId="0" fillId="0" borderId="0" xfId="0" applyNumberFormat="1" applyFill="1" applyBorder="1"/>
    <xf numFmtId="164" fontId="3" fillId="0" borderId="0" xfId="0" applyNumberFormat="1" applyFont="1" applyFill="1" applyBorder="1"/>
    <xf numFmtId="164" fontId="9" fillId="0" borderId="0" xfId="0" applyNumberFormat="1" applyFont="1" applyFill="1" applyBorder="1"/>
    <xf numFmtId="164" fontId="7" fillId="0" borderId="0" xfId="0" applyNumberFormat="1" applyFont="1" applyFill="1" applyBorder="1"/>
    <xf numFmtId="44" fontId="9" fillId="0" borderId="5" xfId="1" applyFont="1" applyFill="1" applyBorder="1"/>
    <xf numFmtId="44" fontId="9" fillId="0" borderId="6" xfId="1" applyFont="1" applyFill="1" applyBorder="1"/>
    <xf numFmtId="44" fontId="7" fillId="0" borderId="4" xfId="1" applyFont="1" applyFill="1" applyBorder="1"/>
    <xf numFmtId="44" fontId="7" fillId="0" borderId="5" xfId="1" applyFont="1" applyFill="1" applyBorder="1"/>
    <xf numFmtId="44" fontId="7" fillId="0" borderId="6" xfId="1" applyFont="1" applyFill="1" applyBorder="1"/>
    <xf numFmtId="0" fontId="10" fillId="0" borderId="0" xfId="0" applyFont="1" applyFill="1"/>
    <xf numFmtId="164" fontId="8" fillId="0" borderId="6" xfId="0" applyNumberFormat="1" applyFont="1" applyFill="1" applyBorder="1"/>
    <xf numFmtId="164" fontId="8" fillId="0" borderId="0" xfId="0" applyNumberFormat="1" applyFont="1" applyFill="1" applyBorder="1"/>
    <xf numFmtId="0" fontId="5" fillId="0" borderId="0" xfId="0" applyFont="1" applyFill="1"/>
    <xf numFmtId="0" fontId="4" fillId="0" borderId="14" xfId="0" applyFont="1" applyFill="1" applyBorder="1" applyAlignment="1">
      <alignment vertical="center"/>
    </xf>
    <xf numFmtId="0" fontId="4" fillId="0" borderId="3" xfId="0" applyFon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44" fontId="9" fillId="0" borderId="2" xfId="1" applyFont="1" applyFill="1" applyBorder="1"/>
    <xf numFmtId="0" fontId="0" fillId="0" borderId="9" xfId="0" applyBorder="1"/>
    <xf numFmtId="0" fontId="0" fillId="0" borderId="13" xfId="0" applyBorder="1"/>
    <xf numFmtId="0" fontId="11" fillId="0" borderId="0" xfId="0" applyFont="1" applyBorder="1" applyAlignment="1">
      <alignment horizontal="center" wrapText="1"/>
    </xf>
    <xf numFmtId="0" fontId="0" fillId="0" borderId="0" xfId="0" applyBorder="1"/>
    <xf numFmtId="0" fontId="0" fillId="0" borderId="0" xfId="0" applyBorder="1" applyAlignment="1">
      <alignment horizontal="center"/>
    </xf>
    <xf numFmtId="0" fontId="6" fillId="0" borderId="13" xfId="0" applyFont="1" applyBorder="1"/>
    <xf numFmtId="0" fontId="5" fillId="0" borderId="15" xfId="0" applyFont="1" applyBorder="1"/>
    <xf numFmtId="0" fontId="0" fillId="0" borderId="15" xfId="0" applyBorder="1"/>
    <xf numFmtId="0" fontId="0" fillId="0" borderId="15" xfId="0" applyBorder="1" applyAlignment="1">
      <alignment horizontal="center"/>
    </xf>
    <xf numFmtId="44" fontId="11" fillId="0" borderId="0" xfId="0" applyNumberFormat="1" applyFont="1" applyBorder="1" applyAlignment="1">
      <alignment horizontal="center" wrapText="1"/>
    </xf>
    <xf numFmtId="44" fontId="5" fillId="0" borderId="14" xfId="0" applyNumberFormat="1" applyFont="1" applyBorder="1" applyAlignment="1">
      <alignment horizontal="center" wrapText="1"/>
    </xf>
    <xf numFmtId="44" fontId="0" fillId="0" borderId="0" xfId="0" applyNumberFormat="1" applyFill="1" applyBorder="1" applyAlignment="1">
      <alignment horizontal="center" vertical="center"/>
    </xf>
    <xf numFmtId="44" fontId="5" fillId="0" borderId="14" xfId="0" applyNumberFormat="1" applyFont="1" applyFill="1" applyBorder="1" applyAlignment="1">
      <alignment horizontal="center" vertical="center"/>
    </xf>
    <xf numFmtId="44" fontId="0" fillId="0" borderId="15" xfId="0" applyNumberFormat="1" applyFill="1" applyBorder="1" applyAlignment="1">
      <alignment horizontal="center" vertical="center"/>
    </xf>
    <xf numFmtId="44" fontId="5" fillId="0" borderId="23" xfId="0" applyNumberFormat="1" applyFont="1" applyFill="1" applyBorder="1" applyAlignment="1">
      <alignment horizontal="center" vertical="center"/>
    </xf>
    <xf numFmtId="44" fontId="0" fillId="0" borderId="0" xfId="0" applyNumberFormat="1" applyFill="1"/>
    <xf numFmtId="44" fontId="0" fillId="0" borderId="0" xfId="0" applyNumberFormat="1" applyFill="1" applyAlignment="1">
      <alignment horizontal="left"/>
    </xf>
    <xf numFmtId="44" fontId="4" fillId="0" borderId="0" xfId="0" applyNumberFormat="1" applyFont="1" applyFill="1" applyAlignment="1">
      <alignment horizontal="center"/>
    </xf>
    <xf numFmtId="44" fontId="4" fillId="0" borderId="0" xfId="0" applyNumberFormat="1" applyFont="1" applyFill="1" applyAlignment="1">
      <alignment horizontal="left"/>
    </xf>
    <xf numFmtId="44" fontId="4" fillId="0" borderId="20" xfId="0" applyNumberFormat="1" applyFont="1" applyFill="1" applyBorder="1" applyAlignment="1">
      <alignment horizontal="center" vertical="center"/>
    </xf>
    <xf numFmtId="44" fontId="4" fillId="0" borderId="21" xfId="0" applyNumberFormat="1" applyFont="1" applyFill="1" applyBorder="1" applyAlignment="1">
      <alignment horizontal="center" vertical="center"/>
    </xf>
    <xf numFmtId="44" fontId="3" fillId="0" borderId="0" xfId="0" applyNumberFormat="1" applyFont="1" applyFill="1"/>
    <xf numFmtId="44" fontId="3" fillId="0" borderId="0" xfId="0" applyNumberFormat="1" applyFont="1" applyFill="1" applyAlignment="1">
      <alignment horizontal="left"/>
    </xf>
    <xf numFmtId="44" fontId="9" fillId="0" borderId="0" xfId="1" applyFont="1" applyFill="1" applyBorder="1"/>
    <xf numFmtId="44" fontId="7" fillId="0" borderId="0" xfId="1" applyFont="1" applyFill="1" applyBorder="1"/>
    <xf numFmtId="44" fontId="16" fillId="0" borderId="1" xfId="0" applyNumberFormat="1" applyFont="1" applyFill="1" applyBorder="1" applyAlignment="1">
      <alignment horizontal="right" vertical="center"/>
    </xf>
    <xf numFmtId="44" fontId="16" fillId="0" borderId="11" xfId="0" applyNumberFormat="1" applyFont="1" applyFill="1" applyBorder="1" applyAlignment="1">
      <alignment horizontal="right" vertical="center"/>
    </xf>
    <xf numFmtId="49" fontId="4" fillId="0" borderId="0" xfId="0" applyNumberFormat="1" applyFont="1" applyFill="1" applyBorder="1" applyAlignment="1">
      <alignment horizontal="right"/>
    </xf>
    <xf numFmtId="0" fontId="0" fillId="0" borderId="0" xfId="0" applyBorder="1" applyAlignment="1">
      <alignment horizontal="right"/>
    </xf>
    <xf numFmtId="44" fontId="16" fillId="0" borderId="0" xfId="0" applyNumberFormat="1" applyFont="1" applyFill="1" applyBorder="1" applyAlignment="1">
      <alignment horizontal="right" vertical="center"/>
    </xf>
    <xf numFmtId="0" fontId="0" fillId="0" borderId="11" xfId="0" applyBorder="1" applyAlignment="1">
      <alignment horizontal="center"/>
    </xf>
    <xf numFmtId="0" fontId="0" fillId="0" borderId="11" xfId="0" applyBorder="1"/>
    <xf numFmtId="0" fontId="0" fillId="0" borderId="11" xfId="0" applyBorder="1" applyAlignment="1">
      <alignment horizontal="left"/>
    </xf>
    <xf numFmtId="0" fontId="0" fillId="0" borderId="1" xfId="0" applyBorder="1" applyAlignment="1">
      <alignment horizontal="center"/>
    </xf>
    <xf numFmtId="0" fontId="5" fillId="0" borderId="1" xfId="0" applyFont="1" applyBorder="1"/>
    <xf numFmtId="0" fontId="0" fillId="0" borderId="1" xfId="0" applyBorder="1"/>
    <xf numFmtId="0" fontId="5" fillId="0" borderId="1" xfId="0" applyFont="1" applyBorder="1" applyAlignment="1">
      <alignment horizontal="center"/>
    </xf>
    <xf numFmtId="0" fontId="5" fillId="0" borderId="1" xfId="5" applyFont="1" applyBorder="1" applyAlignment="1">
      <alignment horizontal="center"/>
    </xf>
    <xf numFmtId="0" fontId="5" fillId="0" borderId="1" xfId="5" applyFont="1" applyBorder="1"/>
    <xf numFmtId="165" fontId="0" fillId="0" borderId="11" xfId="0" applyNumberFormat="1" applyBorder="1" applyAlignment="1">
      <alignment horizontal="center"/>
    </xf>
    <xf numFmtId="165" fontId="5" fillId="0" borderId="11" xfId="0" applyNumberFormat="1" applyFont="1" applyBorder="1" applyAlignment="1">
      <alignment horizontal="center"/>
    </xf>
    <xf numFmtId="165" fontId="5" fillId="0" borderId="1" xfId="0" applyNumberFormat="1" applyFont="1" applyBorder="1" applyAlignment="1">
      <alignment horizontal="center"/>
    </xf>
    <xf numFmtId="166" fontId="5" fillId="0" borderId="1" xfId="0" applyNumberFormat="1" applyFont="1" applyBorder="1" applyAlignment="1">
      <alignment horizontal="center"/>
    </xf>
    <xf numFmtId="167" fontId="5" fillId="0" borderId="1" xfId="0" applyNumberFormat="1" applyFont="1" applyBorder="1" applyAlignment="1">
      <alignment horizontal="center"/>
    </xf>
    <xf numFmtId="49" fontId="17" fillId="0" borderId="24" xfId="0" applyNumberFormat="1" applyFont="1" applyFill="1" applyBorder="1" applyAlignment="1">
      <alignment horizontal="right"/>
    </xf>
    <xf numFmtId="49" fontId="17" fillId="0" borderId="25" xfId="0" applyNumberFormat="1" applyFont="1" applyFill="1" applyBorder="1" applyAlignment="1">
      <alignment horizontal="right"/>
    </xf>
    <xf numFmtId="49" fontId="17" fillId="0" borderId="26" xfId="0" applyNumberFormat="1" applyFont="1" applyFill="1" applyBorder="1" applyAlignment="1">
      <alignment horizontal="right"/>
    </xf>
    <xf numFmtId="49" fontId="4" fillId="0" borderId="7" xfId="0" applyNumberFormat="1" applyFont="1" applyFill="1" applyBorder="1" applyAlignment="1">
      <alignment horizontal="right"/>
    </xf>
    <xf numFmtId="0" fontId="0" fillId="0" borderId="7" xfId="0" applyBorder="1" applyAlignment="1">
      <alignment horizontal="right"/>
    </xf>
    <xf numFmtId="0" fontId="0" fillId="0" borderId="27" xfId="0" applyBorder="1" applyAlignment="1">
      <alignment horizontal="right"/>
    </xf>
    <xf numFmtId="0" fontId="12" fillId="0" borderId="7" xfId="0" applyFont="1" applyBorder="1" applyAlignment="1">
      <alignment horizontal="center" wrapText="1"/>
    </xf>
    <xf numFmtId="0" fontId="12" fillId="0" borderId="22" xfId="0" applyFont="1" applyBorder="1" applyAlignment="1">
      <alignment horizontal="center" wrapText="1"/>
    </xf>
    <xf numFmtId="0" fontId="12" fillId="0" borderId="0" xfId="0" applyFont="1" applyBorder="1" applyAlignment="1">
      <alignment horizontal="center" wrapText="1"/>
    </xf>
    <xf numFmtId="0" fontId="12" fillId="0" borderId="14" xfId="0" applyFont="1" applyBorder="1" applyAlignment="1">
      <alignment horizontal="center" wrapText="1"/>
    </xf>
    <xf numFmtId="0" fontId="14" fillId="0" borderId="13" xfId="0" applyFont="1" applyBorder="1" applyAlignment="1">
      <alignment horizontal="left" vertical="center" wrapText="1"/>
    </xf>
    <xf numFmtId="0" fontId="14" fillId="0" borderId="0" xfId="0" applyFont="1" applyBorder="1" applyAlignment="1">
      <alignment horizontal="left" vertical="center" wrapText="1"/>
    </xf>
    <xf numFmtId="0" fontId="14" fillId="0" borderId="14" xfId="0" applyFont="1" applyBorder="1" applyAlignment="1">
      <alignment horizontal="left" vertical="center" wrapText="1"/>
    </xf>
    <xf numFmtId="0" fontId="15" fillId="0" borderId="13"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5" fillId="0" borderId="10" xfId="0" applyFont="1" applyBorder="1" applyAlignment="1">
      <alignment horizontal="left" vertical="top" wrapText="1"/>
    </xf>
    <xf numFmtId="0" fontId="5" fillId="0" borderId="8" xfId="0" applyFont="1" applyBorder="1" applyAlignment="1">
      <alignment horizontal="left" vertical="top" wrapText="1"/>
    </xf>
    <xf numFmtId="0" fontId="5" fillId="0" borderId="12" xfId="0" applyFont="1" applyBorder="1" applyAlignment="1">
      <alignment horizontal="left" vertical="top" wrapText="1"/>
    </xf>
    <xf numFmtId="49" fontId="4" fillId="0" borderId="27" xfId="0" applyNumberFormat="1" applyFont="1" applyFill="1" applyBorder="1" applyAlignment="1">
      <alignment horizontal="right"/>
    </xf>
    <xf numFmtId="0" fontId="6" fillId="0" borderId="0" xfId="0" applyFont="1" applyFill="1" applyBorder="1" applyAlignment="1">
      <alignment horizontal="left"/>
    </xf>
    <xf numFmtId="0" fontId="6" fillId="0" borderId="14" xfId="0" applyFont="1" applyFill="1" applyBorder="1" applyAlignment="1">
      <alignment horizontal="left"/>
    </xf>
  </cellXfs>
  <cellStyles count="6">
    <cellStyle name="Currency" xfId="1" builtinId="4"/>
    <cellStyle name="Normal" xfId="0" builtinId="0"/>
    <cellStyle name="Normal 2" xfId="2"/>
    <cellStyle name="Normal 2 3" xfId="3"/>
    <cellStyle name="Normal 2 4" xfId="4"/>
    <cellStyle name="Normal 4" xfId="5"/>
  </cellStyles>
  <dxfs count="0"/>
  <tableStyles count="0" defaultTableStyle="TableStyleMedium9"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30691</xdr:colOff>
      <xdr:row>0</xdr:row>
      <xdr:rowOff>31749</xdr:rowOff>
    </xdr:from>
    <xdr:to>
      <xdr:col>1</xdr:col>
      <xdr:colOff>2078566</xdr:colOff>
      <xdr:row>4</xdr:row>
      <xdr:rowOff>142875</xdr:rowOff>
    </xdr:to>
    <xdr:pic>
      <xdr:nvPicPr>
        <xdr:cNvPr id="2" name="Picture 1" descr="LEELOGOB"/>
        <xdr:cNvPicPr/>
      </xdr:nvPicPr>
      <xdr:blipFill>
        <a:blip xmlns:r="http://schemas.openxmlformats.org/officeDocument/2006/relationships" r:embed="rId1" cstate="print"/>
        <a:srcRect/>
        <a:stretch>
          <a:fillRect/>
        </a:stretch>
      </xdr:blipFill>
      <xdr:spPr bwMode="auto">
        <a:xfrm>
          <a:off x="30691" y="31749"/>
          <a:ext cx="3200400" cy="10160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5"/>
  <sheetViews>
    <sheetView tabSelected="1" zoomScaleNormal="100" zoomScaleSheetLayoutView="75" workbookViewId="0">
      <selection activeCell="F84" sqref="F84"/>
    </sheetView>
  </sheetViews>
  <sheetFormatPr defaultRowHeight="15"/>
  <cols>
    <col min="1" max="1" width="17.28515625" style="3" customWidth="1"/>
    <col min="2" max="2" width="104" style="3" customWidth="1"/>
    <col min="3" max="3" width="9.28515625" style="3" bestFit="1" customWidth="1"/>
    <col min="4" max="4" width="17" style="3" bestFit="1" customWidth="1"/>
    <col min="5" max="5" width="17.140625" style="61" bestFit="1" customWidth="1"/>
    <col min="6" max="6" width="26.85546875" style="62" bestFit="1" customWidth="1"/>
    <col min="7" max="7" width="28" style="5" hidden="1" customWidth="1"/>
    <col min="8" max="8" width="27.42578125" style="5" hidden="1" customWidth="1"/>
    <col min="9" max="9" width="27.28515625" style="5" hidden="1" customWidth="1"/>
    <col min="10" max="10" width="22" style="5" hidden="1" customWidth="1"/>
    <col min="11" max="11" width="21.140625" style="5" hidden="1" customWidth="1"/>
    <col min="12" max="12" width="21.85546875" style="5" hidden="1" customWidth="1"/>
    <col min="13" max="13" width="17.28515625" style="5" hidden="1" customWidth="1"/>
    <col min="14" max="17" width="14.42578125" style="5" hidden="1" customWidth="1"/>
    <col min="18" max="19" width="16.85546875" style="5" hidden="1" customWidth="1"/>
    <col min="20" max="29" width="14.42578125" style="5" hidden="1" customWidth="1"/>
    <col min="30" max="30" width="14.140625" style="5" customWidth="1"/>
    <col min="31" max="33" width="9.140625" style="5"/>
    <col min="34" max="34" width="14.7109375" style="5" customWidth="1"/>
    <col min="35" max="16384" width="9.140625" style="5"/>
  </cols>
  <sheetData>
    <row r="1" spans="1:30" ht="15.75">
      <c r="A1" s="40"/>
      <c r="B1" s="90" t="s">
        <v>26</v>
      </c>
      <c r="C1" s="90"/>
      <c r="D1" s="90"/>
      <c r="E1" s="90"/>
      <c r="F1" s="91"/>
      <c r="G1" s="4" t="s">
        <v>3</v>
      </c>
      <c r="H1" s="4" t="s">
        <v>9</v>
      </c>
      <c r="I1" s="4" t="s">
        <v>10</v>
      </c>
      <c r="J1" s="4" t="s">
        <v>3</v>
      </c>
      <c r="K1" s="4" t="s">
        <v>9</v>
      </c>
      <c r="L1" s="4" t="s">
        <v>10</v>
      </c>
      <c r="M1" s="6"/>
      <c r="N1" s="6"/>
      <c r="O1" s="6"/>
      <c r="P1" s="6"/>
      <c r="Q1" s="6"/>
      <c r="R1" s="6"/>
      <c r="S1" s="6"/>
      <c r="T1" s="6"/>
      <c r="U1" s="6"/>
      <c r="V1" s="6"/>
      <c r="W1" s="6"/>
      <c r="X1" s="6"/>
      <c r="Y1" s="6"/>
      <c r="Z1" s="6"/>
      <c r="AA1" s="6"/>
      <c r="AB1" s="6"/>
      <c r="AC1" s="6"/>
      <c r="AD1" s="6"/>
    </row>
    <row r="2" spans="1:30" ht="15.75">
      <c r="A2" s="41"/>
      <c r="B2" s="92"/>
      <c r="C2" s="92"/>
      <c r="D2" s="92"/>
      <c r="E2" s="92"/>
      <c r="F2" s="93"/>
      <c r="G2" s="7" t="s">
        <v>3</v>
      </c>
      <c r="H2" s="7" t="s">
        <v>3</v>
      </c>
      <c r="I2" s="7"/>
      <c r="J2" s="7" t="s">
        <v>3</v>
      </c>
      <c r="K2" s="7" t="s">
        <v>3</v>
      </c>
      <c r="L2" s="7" t="s">
        <v>3</v>
      </c>
      <c r="M2" s="6"/>
      <c r="N2" s="6"/>
      <c r="O2" s="6"/>
      <c r="P2" s="6"/>
      <c r="Q2" s="6"/>
      <c r="R2" s="6"/>
      <c r="S2" s="6" t="s">
        <v>14</v>
      </c>
      <c r="T2" s="6"/>
      <c r="U2" s="6"/>
      <c r="V2" s="6"/>
      <c r="W2" s="6"/>
      <c r="X2" s="6"/>
      <c r="Y2" s="6"/>
      <c r="Z2" s="6"/>
      <c r="AA2" s="6"/>
      <c r="AB2" s="6"/>
      <c r="AC2" s="6"/>
      <c r="AD2" s="6"/>
    </row>
    <row r="3" spans="1:30" s="35" customFormat="1" ht="24.95" customHeight="1">
      <c r="A3" s="41"/>
      <c r="B3" s="92"/>
      <c r="C3" s="92"/>
      <c r="D3" s="92"/>
      <c r="E3" s="92"/>
      <c r="F3" s="93"/>
      <c r="G3" s="32" t="s">
        <v>8</v>
      </c>
      <c r="H3" s="33" t="s">
        <v>0</v>
      </c>
      <c r="I3" s="33" t="s">
        <v>0</v>
      </c>
      <c r="J3" s="33" t="s">
        <v>8</v>
      </c>
      <c r="K3" s="33" t="s">
        <v>0</v>
      </c>
      <c r="L3" s="33" t="s">
        <v>0</v>
      </c>
      <c r="M3" s="34"/>
      <c r="N3" s="34"/>
      <c r="O3" s="34"/>
      <c r="P3" s="34"/>
      <c r="Q3" s="34"/>
      <c r="R3" s="34"/>
      <c r="S3" s="34"/>
      <c r="T3" s="34"/>
      <c r="U3" s="34"/>
      <c r="V3" s="34">
        <v>52.5</v>
      </c>
      <c r="W3" s="34"/>
      <c r="X3" s="34">
        <f>AVERAGE(T3,U3,V3)</f>
        <v>52.5</v>
      </c>
      <c r="Y3" s="34"/>
      <c r="Z3" s="34"/>
      <c r="AA3" s="34"/>
      <c r="AB3" s="34"/>
      <c r="AC3" s="34"/>
      <c r="AD3" s="34"/>
    </row>
    <row r="4" spans="1:30">
      <c r="A4" s="41"/>
      <c r="B4" s="92"/>
      <c r="C4" s="92"/>
      <c r="D4" s="92"/>
      <c r="E4" s="92"/>
      <c r="F4" s="93"/>
      <c r="G4" s="28" t="s">
        <v>3</v>
      </c>
      <c r="H4" s="29" t="e">
        <f>+#REF!*0.1</f>
        <v>#REF!</v>
      </c>
      <c r="I4" s="29" t="e">
        <f>+#REF!*0.1</f>
        <v>#REF!</v>
      </c>
      <c r="J4" s="28"/>
      <c r="K4" s="29" t="e">
        <f>+#REF!*0.1</f>
        <v>#REF!</v>
      </c>
      <c r="L4" s="29" t="e">
        <f>+#REF!*0.1</f>
        <v>#REF!</v>
      </c>
      <c r="N4" s="28"/>
      <c r="O4" s="28"/>
      <c r="P4" s="28"/>
      <c r="Q4" s="28"/>
      <c r="R4" s="28"/>
      <c r="S4" s="28"/>
      <c r="T4" s="28"/>
      <c r="U4" s="28"/>
      <c r="V4" s="28"/>
      <c r="W4" s="28"/>
      <c r="X4" s="28"/>
      <c r="Y4" s="28"/>
      <c r="Z4" s="28"/>
      <c r="AA4" s="28"/>
      <c r="AB4" s="28"/>
      <c r="AC4" s="28"/>
      <c r="AD4" s="1"/>
    </row>
    <row r="5" spans="1:30" ht="20.25">
      <c r="A5" s="41"/>
      <c r="B5" s="42"/>
      <c r="C5" s="42"/>
      <c r="D5" s="42"/>
      <c r="E5" s="49"/>
      <c r="F5" s="50"/>
      <c r="G5" s="28"/>
      <c r="H5" s="30"/>
      <c r="I5" s="30"/>
      <c r="J5" s="28"/>
      <c r="K5" s="30"/>
      <c r="L5" s="30"/>
      <c r="N5" s="28"/>
      <c r="O5" s="28"/>
      <c r="P5" s="28"/>
      <c r="Q5" s="28"/>
      <c r="R5" s="28"/>
      <c r="S5" s="28"/>
      <c r="T5" s="28"/>
      <c r="U5" s="28"/>
      <c r="V5" s="28"/>
      <c r="W5" s="28"/>
      <c r="X5" s="28"/>
      <c r="Y5" s="28"/>
      <c r="Z5" s="28"/>
      <c r="AA5" s="28"/>
      <c r="AB5" s="28"/>
      <c r="AC5" s="28"/>
      <c r="AD5" s="1"/>
    </row>
    <row r="6" spans="1:30">
      <c r="A6" s="41"/>
      <c r="B6" s="43"/>
      <c r="C6" s="43"/>
      <c r="D6" s="44"/>
      <c r="E6" s="51"/>
      <c r="F6" s="52"/>
      <c r="G6" s="28"/>
      <c r="H6" s="30"/>
      <c r="I6" s="30"/>
      <c r="J6" s="28"/>
      <c r="K6" s="30"/>
      <c r="L6" s="30"/>
      <c r="N6" s="28"/>
      <c r="O6" s="28"/>
      <c r="P6" s="28"/>
      <c r="Q6" s="28"/>
      <c r="R6" s="28"/>
      <c r="S6" s="28"/>
      <c r="T6" s="28"/>
      <c r="U6" s="28"/>
      <c r="V6" s="28"/>
      <c r="W6" s="28"/>
      <c r="X6" s="28"/>
      <c r="Y6" s="28"/>
      <c r="Z6" s="28"/>
      <c r="AA6" s="28"/>
      <c r="AB6" s="28"/>
      <c r="AC6" s="28"/>
      <c r="AD6" s="1"/>
    </row>
    <row r="7" spans="1:30">
      <c r="A7" s="45" t="s">
        <v>16</v>
      </c>
      <c r="B7" s="46"/>
      <c r="C7" s="47"/>
      <c r="D7" s="48"/>
      <c r="E7" s="53"/>
      <c r="F7" s="54"/>
      <c r="G7" s="8">
        <v>13143.92</v>
      </c>
      <c r="H7" s="9">
        <f>+G7*E22</f>
        <v>0</v>
      </c>
      <c r="I7" s="10" t="e">
        <f>+#REF!*G7</f>
        <v>#REF!</v>
      </c>
      <c r="J7" s="11">
        <v>6461.72</v>
      </c>
      <c r="K7" s="12">
        <f>+J7*E22</f>
        <v>0</v>
      </c>
      <c r="L7" s="13" t="e">
        <f>+J7*#REF!</f>
        <v>#REF!</v>
      </c>
      <c r="Q7" s="5">
        <f>32.82*6000</f>
        <v>196920</v>
      </c>
      <c r="R7" s="5" t="s">
        <v>15</v>
      </c>
      <c r="S7" s="5" t="s">
        <v>13</v>
      </c>
      <c r="T7" s="5" t="s">
        <v>11</v>
      </c>
      <c r="X7" s="6">
        <v>20000</v>
      </c>
      <c r="Y7" s="5" t="s">
        <v>12</v>
      </c>
      <c r="Z7" s="5">
        <f>X7*34.57</f>
        <v>691400</v>
      </c>
    </row>
    <row r="8" spans="1:30">
      <c r="A8" s="41"/>
      <c r="B8" s="43"/>
      <c r="C8" s="43"/>
      <c r="D8" s="44"/>
      <c r="E8" s="51"/>
      <c r="F8" s="52"/>
      <c r="G8" s="8"/>
      <c r="H8" s="9"/>
      <c r="I8" s="10"/>
      <c r="J8" s="11"/>
      <c r="K8" s="12"/>
      <c r="L8" s="13"/>
      <c r="X8" s="6"/>
    </row>
    <row r="9" spans="1:30">
      <c r="A9" s="45" t="s">
        <v>17</v>
      </c>
      <c r="B9" s="105" t="s">
        <v>143</v>
      </c>
      <c r="C9" s="105"/>
      <c r="D9" s="105"/>
      <c r="E9" s="105"/>
      <c r="F9" s="106"/>
      <c r="G9" s="8"/>
      <c r="H9" s="9"/>
      <c r="I9" s="10"/>
      <c r="J9" s="11"/>
      <c r="K9" s="12"/>
      <c r="L9" s="13"/>
      <c r="X9" s="6"/>
    </row>
    <row r="10" spans="1:30">
      <c r="A10" s="41"/>
      <c r="B10" s="43"/>
      <c r="C10" s="43"/>
      <c r="D10" s="44"/>
      <c r="E10" s="51"/>
      <c r="F10" s="52"/>
      <c r="G10" s="8"/>
      <c r="H10" s="9"/>
      <c r="I10" s="10"/>
      <c r="J10" s="11"/>
      <c r="K10" s="12"/>
      <c r="L10" s="13"/>
      <c r="X10" s="6"/>
    </row>
    <row r="11" spans="1:30">
      <c r="A11" s="94" t="s">
        <v>27</v>
      </c>
      <c r="B11" s="95"/>
      <c r="C11" s="95"/>
      <c r="D11" s="95"/>
      <c r="E11" s="95"/>
      <c r="F11" s="96"/>
      <c r="G11" s="14"/>
      <c r="H11" s="12"/>
      <c r="I11" s="10"/>
      <c r="J11" s="11"/>
      <c r="K11" s="12"/>
      <c r="L11" s="13"/>
      <c r="O11" s="5">
        <v>158.97999999999999</v>
      </c>
      <c r="R11" s="5">
        <v>120</v>
      </c>
      <c r="S11" s="5">
        <v>120</v>
      </c>
      <c r="X11" s="6"/>
    </row>
    <row r="12" spans="1:30">
      <c r="A12" s="97" t="s">
        <v>46</v>
      </c>
      <c r="B12" s="98"/>
      <c r="C12" s="98"/>
      <c r="D12" s="98"/>
      <c r="E12" s="98"/>
      <c r="F12" s="99"/>
      <c r="G12" s="8">
        <v>8.98</v>
      </c>
      <c r="H12" s="9">
        <f>+G12*E21</f>
        <v>0</v>
      </c>
      <c r="I12" s="10" t="e">
        <f>+#REF!*G12</f>
        <v>#REF!</v>
      </c>
      <c r="J12" s="11">
        <v>1.8</v>
      </c>
      <c r="K12" s="12">
        <f>+J12*E21</f>
        <v>0</v>
      </c>
      <c r="L12" s="13" t="e">
        <f>+J12*#REF!</f>
        <v>#REF!</v>
      </c>
      <c r="O12" s="5">
        <v>4.22</v>
      </c>
      <c r="P12" s="5">
        <v>5.5</v>
      </c>
      <c r="R12" s="5">
        <v>4</v>
      </c>
      <c r="S12" s="5">
        <v>4</v>
      </c>
      <c r="T12" s="5">
        <v>3.32</v>
      </c>
      <c r="V12" s="5">
        <v>8.11</v>
      </c>
      <c r="X12" s="6">
        <f>AVERAGE(T12,U12,V12)</f>
        <v>5.7149999999999999</v>
      </c>
    </row>
    <row r="13" spans="1:30">
      <c r="A13" s="100"/>
      <c r="B13" s="98"/>
      <c r="C13" s="98"/>
      <c r="D13" s="98"/>
      <c r="E13" s="98"/>
      <c r="F13" s="99"/>
      <c r="G13" s="8"/>
      <c r="H13" s="9"/>
      <c r="I13" s="10"/>
      <c r="J13" s="11"/>
      <c r="K13" s="12"/>
      <c r="L13" s="13"/>
      <c r="R13" s="5">
        <v>7</v>
      </c>
      <c r="S13" s="5">
        <v>12</v>
      </c>
      <c r="X13" s="6"/>
    </row>
    <row r="14" spans="1:30">
      <c r="A14" s="100"/>
      <c r="B14" s="98"/>
      <c r="C14" s="98"/>
      <c r="D14" s="98"/>
      <c r="E14" s="98"/>
      <c r="F14" s="99"/>
      <c r="G14" s="8">
        <v>8.3000000000000007</v>
      </c>
      <c r="H14" s="9" t="e">
        <f>+G14*#REF!</f>
        <v>#REF!</v>
      </c>
      <c r="I14" s="10" t="e">
        <f>+#REF!*G14</f>
        <v>#REF!</v>
      </c>
      <c r="J14" s="11">
        <v>3.1</v>
      </c>
      <c r="K14" s="12" t="e">
        <f>+J14*#REF!</f>
        <v>#REF!</v>
      </c>
      <c r="L14" s="13" t="e">
        <f>+J14*#REF!</f>
        <v>#REF!</v>
      </c>
      <c r="O14" s="5">
        <v>3.65</v>
      </c>
      <c r="P14" s="5">
        <v>10.6</v>
      </c>
      <c r="R14" s="5">
        <v>4</v>
      </c>
      <c r="S14" s="5">
        <v>3</v>
      </c>
      <c r="T14" s="5">
        <v>14.97</v>
      </c>
      <c r="U14" s="5">
        <v>32.99</v>
      </c>
      <c r="V14" s="5">
        <v>20.43</v>
      </c>
      <c r="X14" s="6">
        <f>AVERAGE(T14,U14,V14)</f>
        <v>22.796666666666667</v>
      </c>
    </row>
    <row r="15" spans="1:30" ht="85.5" customHeight="1" thickBot="1">
      <c r="A15" s="101"/>
      <c r="B15" s="102"/>
      <c r="C15" s="102"/>
      <c r="D15" s="102"/>
      <c r="E15" s="102"/>
      <c r="F15" s="103"/>
      <c r="G15" s="8"/>
      <c r="H15" s="9"/>
      <c r="I15" s="10"/>
      <c r="J15" s="11"/>
      <c r="K15" s="12"/>
      <c r="L15" s="13"/>
      <c r="R15" s="5">
        <v>140</v>
      </c>
      <c r="S15" s="5">
        <v>145</v>
      </c>
      <c r="X15" s="6"/>
    </row>
    <row r="16" spans="1:30">
      <c r="D16" s="5"/>
      <c r="E16" s="55"/>
      <c r="F16" s="56"/>
      <c r="G16" s="8">
        <v>1.4</v>
      </c>
      <c r="H16" s="9">
        <f>+G16*E25</f>
        <v>0</v>
      </c>
      <c r="I16" s="10" t="e">
        <f>+#REF!*G16</f>
        <v>#REF!</v>
      </c>
      <c r="J16" s="11">
        <v>1.69</v>
      </c>
      <c r="K16" s="12">
        <f>+J16*E25</f>
        <v>0</v>
      </c>
      <c r="L16" s="13" t="e">
        <f>+J16*#REF!</f>
        <v>#REF!</v>
      </c>
      <c r="O16" s="5">
        <v>3.24</v>
      </c>
      <c r="P16" s="5">
        <v>4.3</v>
      </c>
      <c r="R16" s="5">
        <v>3</v>
      </c>
      <c r="S16" s="5">
        <v>3</v>
      </c>
      <c r="T16" s="5">
        <v>4.08</v>
      </c>
      <c r="U16" s="5">
        <v>11.6</v>
      </c>
      <c r="V16" s="5">
        <v>4.8099999999999996</v>
      </c>
      <c r="X16" s="6">
        <f>AVERAGE(T16,U16,V16)</f>
        <v>6.8299999999999992</v>
      </c>
    </row>
    <row r="17" spans="1:33" ht="20.100000000000001" customHeight="1" thickBot="1">
      <c r="A17" s="2" t="s">
        <v>18</v>
      </c>
      <c r="D17" s="4"/>
      <c r="E17" s="57"/>
      <c r="F17" s="58"/>
      <c r="G17" s="14">
        <v>6.96</v>
      </c>
      <c r="H17" s="12" t="e">
        <f>+G17*#REF!</f>
        <v>#REF!</v>
      </c>
      <c r="I17" s="10" t="e">
        <f>+#REF!*G17</f>
        <v>#REF!</v>
      </c>
      <c r="J17" s="11">
        <v>6.96</v>
      </c>
      <c r="K17" s="12" t="e">
        <f>+J17*#REF!</f>
        <v>#REF!</v>
      </c>
      <c r="L17" s="13" t="e">
        <f>+J17*#REF!</f>
        <v>#REF!</v>
      </c>
      <c r="P17" s="5">
        <v>4.4000000000000004</v>
      </c>
      <c r="R17" s="5">
        <v>4.5</v>
      </c>
      <c r="S17" s="5">
        <v>5</v>
      </c>
      <c r="X17" s="6"/>
    </row>
    <row r="18" spans="1:33" ht="20.100000000000001" customHeight="1" thickBot="1">
      <c r="A18" s="36" t="s">
        <v>19</v>
      </c>
      <c r="B18" s="37" t="s">
        <v>20</v>
      </c>
      <c r="C18" s="38" t="s">
        <v>21</v>
      </c>
      <c r="D18" s="37" t="s">
        <v>22</v>
      </c>
      <c r="E18" s="59" t="s">
        <v>23</v>
      </c>
      <c r="F18" s="60" t="s">
        <v>24</v>
      </c>
      <c r="G18" s="14">
        <v>6.96</v>
      </c>
      <c r="H18" s="12" t="e">
        <f>+G18*#REF!</f>
        <v>#REF!</v>
      </c>
      <c r="I18" s="10" t="e">
        <f>+#REF!*G18</f>
        <v>#REF!</v>
      </c>
      <c r="J18" s="11">
        <v>6.96</v>
      </c>
      <c r="K18" s="12" t="e">
        <f>+J18*#REF!</f>
        <v>#REF!</v>
      </c>
      <c r="L18" s="13" t="e">
        <f>+J18*#REF!</f>
        <v>#REF!</v>
      </c>
      <c r="P18" s="5">
        <v>7.55</v>
      </c>
      <c r="R18" s="5">
        <v>12.5</v>
      </c>
      <c r="S18" s="5">
        <v>8</v>
      </c>
      <c r="T18" s="5">
        <v>12.9</v>
      </c>
      <c r="V18" s="5">
        <v>15.3</v>
      </c>
      <c r="X18" s="6">
        <f>AVERAGE(T18,U18,V18)</f>
        <v>14.100000000000001</v>
      </c>
      <c r="AG18" s="3"/>
    </row>
    <row r="19" spans="1:33" ht="20.100000000000001" customHeight="1">
      <c r="A19" s="70" t="s">
        <v>28</v>
      </c>
      <c r="B19" s="71" t="s">
        <v>47</v>
      </c>
      <c r="C19" s="70" t="s">
        <v>1</v>
      </c>
      <c r="D19" s="79">
        <v>1</v>
      </c>
      <c r="E19" s="65"/>
      <c r="F19" s="65">
        <f>D19*E19</f>
        <v>0</v>
      </c>
      <c r="G19" s="14">
        <v>6.96</v>
      </c>
      <c r="H19" s="12" t="e">
        <f>+G19*#REF!</f>
        <v>#REF!</v>
      </c>
      <c r="I19" s="10" t="e">
        <f>+#REF!*G19</f>
        <v>#REF!</v>
      </c>
      <c r="J19" s="11">
        <v>6.96</v>
      </c>
      <c r="K19" s="12" t="e">
        <f>+J19*#REF!</f>
        <v>#REF!</v>
      </c>
      <c r="L19" s="13" t="e">
        <f>+J19*#REF!</f>
        <v>#REF!</v>
      </c>
      <c r="O19" s="5">
        <v>4.78</v>
      </c>
      <c r="R19" s="5">
        <v>9</v>
      </c>
      <c r="X19" s="6"/>
      <c r="AG19" s="3"/>
    </row>
    <row r="20" spans="1:33" ht="20.100000000000001" customHeight="1">
      <c r="A20" s="70" t="s">
        <v>29</v>
      </c>
      <c r="B20" s="72" t="s">
        <v>48</v>
      </c>
      <c r="C20" s="70" t="s">
        <v>1</v>
      </c>
      <c r="D20" s="80">
        <v>1</v>
      </c>
      <c r="E20" s="65"/>
      <c r="F20" s="65">
        <f t="shared" ref="F20:F38" si="0">D20*E20</f>
        <v>0</v>
      </c>
      <c r="G20" s="14"/>
      <c r="H20" s="12"/>
      <c r="I20" s="10"/>
      <c r="J20" s="11"/>
      <c r="K20" s="12"/>
      <c r="L20" s="13"/>
      <c r="P20" s="5">
        <v>1</v>
      </c>
      <c r="R20" s="5">
        <v>1</v>
      </c>
      <c r="S20" s="5">
        <v>2</v>
      </c>
      <c r="T20" s="5">
        <v>2.12</v>
      </c>
      <c r="U20" s="5">
        <v>5.09</v>
      </c>
      <c r="V20" s="5">
        <v>2.57</v>
      </c>
      <c r="X20" s="6">
        <f t="shared" ref="X20:X25" si="1">AVERAGE(T20,U20,V20)</f>
        <v>3.26</v>
      </c>
    </row>
    <row r="21" spans="1:33" ht="20.100000000000001" customHeight="1">
      <c r="A21" s="70" t="s">
        <v>30</v>
      </c>
      <c r="B21" s="72" t="s">
        <v>49</v>
      </c>
      <c r="C21" s="70" t="s">
        <v>5</v>
      </c>
      <c r="D21" s="80">
        <v>1080</v>
      </c>
      <c r="E21" s="65"/>
      <c r="F21" s="65">
        <f t="shared" si="0"/>
        <v>0</v>
      </c>
      <c r="G21" s="14">
        <v>6.35</v>
      </c>
      <c r="H21" s="12" t="e">
        <f>+G21*#REF!</f>
        <v>#REF!</v>
      </c>
      <c r="I21" s="10" t="e">
        <f>+#REF!*G21</f>
        <v>#REF!</v>
      </c>
      <c r="J21" s="11">
        <v>6.35</v>
      </c>
      <c r="K21" s="12" t="e">
        <f>+J21*#REF!</f>
        <v>#REF!</v>
      </c>
      <c r="L21" s="13" t="e">
        <f>+J21*#REF!</f>
        <v>#REF!</v>
      </c>
      <c r="M21" s="5">
        <v>4410.6419999999998</v>
      </c>
      <c r="N21" s="5" t="s">
        <v>7</v>
      </c>
      <c r="P21" s="5">
        <v>8.85</v>
      </c>
      <c r="T21" s="5">
        <v>9.99</v>
      </c>
      <c r="X21" s="6">
        <f t="shared" si="1"/>
        <v>9.99</v>
      </c>
    </row>
    <row r="22" spans="1:33" ht="20.100000000000001" customHeight="1">
      <c r="A22" s="70" t="s">
        <v>50</v>
      </c>
      <c r="B22" s="72" t="s">
        <v>51</v>
      </c>
      <c r="C22" s="70" t="s">
        <v>2</v>
      </c>
      <c r="D22" s="80">
        <v>5</v>
      </c>
      <c r="E22" s="65"/>
      <c r="F22" s="65">
        <f t="shared" si="0"/>
        <v>0</v>
      </c>
      <c r="G22" s="14"/>
      <c r="H22" s="12"/>
      <c r="I22" s="10"/>
      <c r="J22" s="11"/>
      <c r="K22" s="12"/>
      <c r="L22" s="13"/>
      <c r="X22" s="6"/>
    </row>
    <row r="23" spans="1:33" ht="20.100000000000001" customHeight="1">
      <c r="A23" s="73" t="s">
        <v>31</v>
      </c>
      <c r="B23" s="74" t="s">
        <v>52</v>
      </c>
      <c r="C23" s="73" t="s">
        <v>1</v>
      </c>
      <c r="D23" s="81">
        <v>1</v>
      </c>
      <c r="E23" s="65"/>
      <c r="F23" s="65">
        <f t="shared" si="0"/>
        <v>0</v>
      </c>
      <c r="G23" s="14">
        <v>6.35</v>
      </c>
      <c r="H23" s="12">
        <f>+G23*E28</f>
        <v>0</v>
      </c>
      <c r="I23" s="10" t="e">
        <f>+#REF!*G23</f>
        <v>#REF!</v>
      </c>
      <c r="J23" s="11">
        <v>6.35</v>
      </c>
      <c r="K23" s="12">
        <f>+J23*E28</f>
        <v>0</v>
      </c>
      <c r="L23" s="13" t="e">
        <f>+J23*#REF!</f>
        <v>#REF!</v>
      </c>
      <c r="M23" s="5">
        <v>4262.0709999999999</v>
      </c>
      <c r="N23" s="5" t="s">
        <v>7</v>
      </c>
      <c r="O23" s="31">
        <v>3.97</v>
      </c>
      <c r="P23" s="5">
        <v>3.4</v>
      </c>
      <c r="T23" s="5">
        <v>4.38</v>
      </c>
      <c r="X23" s="6">
        <f>AVERAGE(T23,U23,V23)</f>
        <v>4.38</v>
      </c>
    </row>
    <row r="24" spans="1:33" ht="20.100000000000001" customHeight="1">
      <c r="A24" s="70" t="s">
        <v>53</v>
      </c>
      <c r="B24" s="72" t="s">
        <v>54</v>
      </c>
      <c r="C24" s="70" t="s">
        <v>6</v>
      </c>
      <c r="D24" s="80">
        <v>650</v>
      </c>
      <c r="E24" s="65"/>
      <c r="F24" s="65">
        <f t="shared" si="0"/>
        <v>0</v>
      </c>
      <c r="G24" s="8">
        <v>10.36</v>
      </c>
      <c r="H24" s="9" t="e">
        <f>+G24*#REF!</f>
        <v>#REF!</v>
      </c>
      <c r="I24" s="10" t="e">
        <f>+#REF!*G24</f>
        <v>#REF!</v>
      </c>
      <c r="J24" s="11">
        <v>9.4</v>
      </c>
      <c r="K24" s="12" t="e">
        <f>+J24*#REF!</f>
        <v>#REF!</v>
      </c>
      <c r="L24" s="13" t="e">
        <f>+J24*#REF!</f>
        <v>#REF!</v>
      </c>
      <c r="O24" s="5">
        <v>9.3000000000000007</v>
      </c>
      <c r="P24" s="5">
        <v>6.75</v>
      </c>
      <c r="R24" s="5">
        <v>12</v>
      </c>
      <c r="S24" s="5">
        <v>9</v>
      </c>
      <c r="T24" s="5">
        <v>11.14</v>
      </c>
      <c r="V24" s="5">
        <v>12.73</v>
      </c>
      <c r="X24" s="6">
        <f t="shared" si="1"/>
        <v>11.935</v>
      </c>
    </row>
    <row r="25" spans="1:33" ht="20.100000000000001" customHeight="1">
      <c r="A25" s="73" t="s">
        <v>32</v>
      </c>
      <c r="B25" s="75" t="s">
        <v>55</v>
      </c>
      <c r="C25" s="73" t="s">
        <v>4</v>
      </c>
      <c r="D25" s="81">
        <v>22.1</v>
      </c>
      <c r="E25" s="65"/>
      <c r="F25" s="65">
        <f t="shared" si="0"/>
        <v>0</v>
      </c>
      <c r="G25" s="8"/>
      <c r="H25" s="9"/>
      <c r="I25" s="10"/>
      <c r="J25" s="11"/>
      <c r="K25" s="12"/>
      <c r="L25" s="13"/>
      <c r="O25" s="5">
        <v>14.65</v>
      </c>
      <c r="R25" s="5">
        <v>16</v>
      </c>
      <c r="T25" s="5">
        <v>15.06</v>
      </c>
      <c r="X25" s="6">
        <f t="shared" si="1"/>
        <v>15.06</v>
      </c>
    </row>
    <row r="26" spans="1:33" ht="20.100000000000001" customHeight="1">
      <c r="A26" s="73" t="s">
        <v>33</v>
      </c>
      <c r="B26" s="75" t="s">
        <v>56</v>
      </c>
      <c r="C26" s="73" t="s">
        <v>4</v>
      </c>
      <c r="D26" s="81">
        <v>10.4</v>
      </c>
      <c r="E26" s="65"/>
      <c r="F26" s="65">
        <f t="shared" si="0"/>
        <v>0</v>
      </c>
      <c r="G26" s="8"/>
      <c r="H26" s="9"/>
      <c r="I26" s="10"/>
      <c r="J26" s="11"/>
      <c r="K26" s="12"/>
      <c r="L26" s="13"/>
      <c r="R26" s="5">
        <v>55</v>
      </c>
      <c r="S26" s="5">
        <v>70</v>
      </c>
      <c r="X26" s="6"/>
    </row>
    <row r="27" spans="1:33" ht="20.100000000000001" customHeight="1">
      <c r="A27" s="73" t="s">
        <v>34</v>
      </c>
      <c r="B27" s="75" t="s">
        <v>57</v>
      </c>
      <c r="C27" s="73" t="s">
        <v>6</v>
      </c>
      <c r="D27" s="81">
        <v>313</v>
      </c>
      <c r="E27" s="65"/>
      <c r="F27" s="65">
        <f t="shared" si="0"/>
        <v>0</v>
      </c>
      <c r="G27" s="8"/>
      <c r="H27" s="9"/>
      <c r="I27" s="10"/>
      <c r="J27" s="11"/>
      <c r="K27" s="12"/>
      <c r="L27" s="13"/>
      <c r="X27" s="6"/>
    </row>
    <row r="28" spans="1:33" ht="20.100000000000001" customHeight="1" thickBot="1">
      <c r="A28" s="73" t="s">
        <v>58</v>
      </c>
      <c r="B28" s="75" t="s">
        <v>59</v>
      </c>
      <c r="C28" s="73" t="s">
        <v>6</v>
      </c>
      <c r="D28" s="81">
        <v>22</v>
      </c>
      <c r="E28" s="65"/>
      <c r="F28" s="65">
        <f t="shared" si="0"/>
        <v>0</v>
      </c>
      <c r="G28" s="8">
        <v>8.19</v>
      </c>
      <c r="H28" s="9" t="e">
        <f>+G28*#REF!</f>
        <v>#REF!</v>
      </c>
      <c r="I28" s="10" t="e">
        <f>+#REF!*G28</f>
        <v>#REF!</v>
      </c>
      <c r="J28" s="11">
        <v>19.329999999999998</v>
      </c>
      <c r="K28" s="12" t="e">
        <f>+J28*#REF!</f>
        <v>#REF!</v>
      </c>
      <c r="L28" s="13" t="e">
        <f>+J28*#REF!</f>
        <v>#REF!</v>
      </c>
      <c r="O28" s="5">
        <v>25.91</v>
      </c>
      <c r="P28" s="5">
        <v>24.9</v>
      </c>
      <c r="R28" s="5">
        <v>35</v>
      </c>
      <c r="S28" s="5">
        <v>35</v>
      </c>
      <c r="T28" s="5">
        <v>33.76</v>
      </c>
      <c r="V28" s="5">
        <v>40.79</v>
      </c>
      <c r="X28" s="6">
        <f>AVERAGE(T28,U28,V28)</f>
        <v>37.274999999999999</v>
      </c>
    </row>
    <row r="29" spans="1:33" ht="20.100000000000001" customHeight="1" thickBot="1">
      <c r="A29" s="73" t="s">
        <v>35</v>
      </c>
      <c r="B29" s="75" t="s">
        <v>60</v>
      </c>
      <c r="C29" s="73" t="s">
        <v>6</v>
      </c>
      <c r="D29" s="81">
        <v>29752</v>
      </c>
      <c r="E29" s="65"/>
      <c r="F29" s="65">
        <f t="shared" si="0"/>
        <v>0</v>
      </c>
      <c r="G29" s="15"/>
      <c r="H29" s="16" t="e">
        <f>+#REF!+#REF!+#REF!</f>
        <v>#REF!</v>
      </c>
      <c r="I29" s="16" t="e">
        <f>+#REF!+#REF!+#REF!</f>
        <v>#REF!</v>
      </c>
      <c r="J29" s="17"/>
      <c r="K29" s="18" t="e">
        <f>+#REF!+#REF!+#REF!</f>
        <v>#REF!</v>
      </c>
      <c r="L29" s="18" t="e">
        <f>+#REF!+#REF!+#REF!</f>
        <v>#REF!</v>
      </c>
      <c r="M29" s="19"/>
      <c r="N29" s="19"/>
      <c r="O29" s="19"/>
      <c r="P29" s="19"/>
      <c r="Q29" s="19"/>
      <c r="R29" s="19"/>
      <c r="S29" s="19"/>
      <c r="T29" s="19"/>
      <c r="U29" s="19"/>
      <c r="V29" s="19"/>
      <c r="W29" s="19"/>
      <c r="X29" s="6"/>
      <c r="Y29" s="19"/>
      <c r="Z29" s="19"/>
      <c r="AA29" s="19"/>
      <c r="AB29" s="19"/>
      <c r="AC29" s="19"/>
      <c r="AD29" s="6"/>
    </row>
    <row r="30" spans="1:33" ht="20.100000000000001" customHeight="1">
      <c r="A30" s="76" t="s">
        <v>36</v>
      </c>
      <c r="B30" s="74" t="s">
        <v>61</v>
      </c>
      <c r="C30" s="76" t="s">
        <v>7</v>
      </c>
      <c r="D30" s="81">
        <v>28.3</v>
      </c>
      <c r="E30" s="65"/>
      <c r="F30" s="65">
        <f t="shared" si="0"/>
        <v>0</v>
      </c>
      <c r="G30" s="20"/>
      <c r="H30" s="21"/>
      <c r="I30" s="21"/>
      <c r="J30" s="20"/>
      <c r="K30" s="22"/>
      <c r="L30" s="22"/>
      <c r="M30" s="19"/>
      <c r="N30" s="19"/>
      <c r="O30" s="19"/>
      <c r="P30" s="19"/>
      <c r="Q30" s="19"/>
      <c r="R30" s="19"/>
      <c r="S30" s="19"/>
      <c r="T30" s="19"/>
      <c r="U30" s="19"/>
      <c r="V30" s="19"/>
      <c r="W30" s="19"/>
      <c r="X30" s="6"/>
      <c r="Y30" s="19"/>
      <c r="Z30" s="19"/>
      <c r="AA30" s="19"/>
      <c r="AB30" s="19"/>
      <c r="AC30" s="19"/>
      <c r="AD30" s="6"/>
    </row>
    <row r="31" spans="1:33" ht="20.100000000000001" customHeight="1">
      <c r="A31" s="76" t="s">
        <v>36</v>
      </c>
      <c r="B31" s="74" t="s">
        <v>62</v>
      </c>
      <c r="C31" s="76" t="s">
        <v>7</v>
      </c>
      <c r="D31" s="81">
        <v>2049.4</v>
      </c>
      <c r="E31" s="65"/>
      <c r="F31" s="65">
        <f t="shared" si="0"/>
        <v>0</v>
      </c>
      <c r="G31" s="6"/>
      <c r="H31" s="6"/>
      <c r="I31" s="6"/>
      <c r="J31" s="6"/>
      <c r="K31" s="6"/>
      <c r="L31" s="6"/>
      <c r="M31" s="6"/>
      <c r="N31" s="6"/>
      <c r="O31" s="6"/>
      <c r="P31" s="6"/>
      <c r="Q31" s="6"/>
      <c r="R31" s="6"/>
      <c r="S31" s="6"/>
      <c r="T31" s="6"/>
      <c r="U31" s="6"/>
      <c r="V31" s="6"/>
      <c r="W31" s="6"/>
      <c r="X31" s="6"/>
      <c r="Y31" s="6"/>
      <c r="Z31" s="6"/>
      <c r="AA31" s="6"/>
      <c r="AB31" s="6"/>
      <c r="AC31" s="6"/>
      <c r="AD31" s="6"/>
    </row>
    <row r="32" spans="1:33" ht="20.100000000000001" customHeight="1">
      <c r="A32" s="73" t="s">
        <v>63</v>
      </c>
      <c r="B32" s="75" t="s">
        <v>64</v>
      </c>
      <c r="C32" s="73" t="s">
        <v>2</v>
      </c>
      <c r="D32" s="81">
        <v>1</v>
      </c>
      <c r="E32" s="65"/>
      <c r="F32" s="65">
        <f t="shared" si="0"/>
        <v>0</v>
      </c>
      <c r="G32" s="6"/>
      <c r="H32" s="6"/>
      <c r="I32" s="6"/>
      <c r="J32" s="6"/>
      <c r="K32" s="6"/>
      <c r="L32" s="6"/>
      <c r="M32" s="6"/>
      <c r="N32" s="6"/>
      <c r="O32" s="6"/>
      <c r="P32" s="6"/>
      <c r="Q32" s="6"/>
      <c r="R32" s="6"/>
      <c r="S32" s="6"/>
      <c r="T32" s="6"/>
      <c r="U32" s="6"/>
      <c r="V32" s="6"/>
      <c r="W32" s="6"/>
      <c r="X32" s="6"/>
      <c r="Y32" s="6"/>
      <c r="Z32" s="6"/>
      <c r="AA32" s="6"/>
      <c r="AB32" s="6"/>
      <c r="AC32" s="6"/>
      <c r="AD32" s="6"/>
    </row>
    <row r="33" spans="1:30" ht="20.100000000000001" customHeight="1">
      <c r="A33" s="73" t="s">
        <v>65</v>
      </c>
      <c r="B33" s="75" t="s">
        <v>66</v>
      </c>
      <c r="C33" s="73" t="s">
        <v>2</v>
      </c>
      <c r="D33" s="81">
        <v>2</v>
      </c>
      <c r="E33" s="65"/>
      <c r="F33" s="65">
        <f t="shared" si="0"/>
        <v>0</v>
      </c>
      <c r="G33" s="6"/>
      <c r="H33" s="6"/>
      <c r="I33" s="6"/>
      <c r="J33" s="6"/>
      <c r="K33" s="6"/>
      <c r="L33" s="6"/>
      <c r="M33" s="6"/>
      <c r="N33" s="6"/>
      <c r="O33" s="6"/>
      <c r="P33" s="6"/>
      <c r="Q33" s="6"/>
      <c r="R33" s="6"/>
      <c r="S33" s="6"/>
      <c r="T33" s="6"/>
      <c r="U33" s="6"/>
      <c r="V33" s="6"/>
      <c r="W33" s="6"/>
      <c r="X33" s="6"/>
      <c r="Y33" s="6"/>
      <c r="Z33" s="6"/>
      <c r="AA33" s="6"/>
      <c r="AB33" s="6"/>
      <c r="AC33" s="6"/>
      <c r="AD33" s="6"/>
    </row>
    <row r="34" spans="1:30" ht="20.100000000000001" customHeight="1">
      <c r="A34" s="77" t="s">
        <v>37</v>
      </c>
      <c r="B34" s="78" t="s">
        <v>67</v>
      </c>
      <c r="C34" s="77" t="s">
        <v>5</v>
      </c>
      <c r="D34" s="81">
        <v>648</v>
      </c>
      <c r="E34" s="65"/>
      <c r="F34" s="65">
        <f t="shared" si="0"/>
        <v>0</v>
      </c>
      <c r="G34" s="6"/>
      <c r="H34" s="6"/>
      <c r="I34" s="6"/>
      <c r="J34" s="6"/>
      <c r="K34" s="6"/>
      <c r="L34" s="6"/>
      <c r="M34" s="6"/>
      <c r="N34" s="6"/>
      <c r="O34" s="6"/>
      <c r="P34" s="6"/>
      <c r="Q34" s="6"/>
      <c r="R34" s="6"/>
      <c r="S34" s="6"/>
      <c r="T34" s="6"/>
      <c r="U34" s="6"/>
      <c r="V34" s="6"/>
      <c r="W34" s="6"/>
      <c r="X34" s="6"/>
      <c r="Y34" s="6"/>
      <c r="Z34" s="6"/>
      <c r="AA34" s="6"/>
      <c r="AB34" s="6"/>
      <c r="AC34" s="6"/>
      <c r="AD34" s="6"/>
    </row>
    <row r="35" spans="1:30" ht="20.100000000000001" customHeight="1">
      <c r="A35" s="73" t="s">
        <v>68</v>
      </c>
      <c r="B35" s="75" t="s">
        <v>69</v>
      </c>
      <c r="C35" s="73" t="s">
        <v>5</v>
      </c>
      <c r="D35" s="81">
        <v>130</v>
      </c>
      <c r="E35" s="65"/>
      <c r="F35" s="65">
        <f t="shared" si="0"/>
        <v>0</v>
      </c>
      <c r="G35" s="6"/>
      <c r="H35" s="6"/>
      <c r="I35" s="6"/>
      <c r="J35" s="6"/>
      <c r="K35" s="6"/>
      <c r="L35" s="6"/>
      <c r="M35" s="6"/>
      <c r="N35" s="6"/>
      <c r="O35" s="6"/>
      <c r="P35" s="6"/>
      <c r="Q35" s="6"/>
      <c r="R35" s="6"/>
      <c r="S35" s="6"/>
      <c r="T35" s="6"/>
      <c r="U35" s="6"/>
      <c r="V35" s="6"/>
      <c r="W35" s="6"/>
      <c r="X35" s="6"/>
      <c r="Y35" s="6"/>
      <c r="Z35" s="6"/>
      <c r="AA35" s="6"/>
      <c r="AB35" s="6"/>
      <c r="AC35" s="6"/>
      <c r="AD35" s="6"/>
    </row>
    <row r="36" spans="1:30" ht="20.100000000000001" customHeight="1">
      <c r="A36" s="77" t="s">
        <v>38</v>
      </c>
      <c r="B36" s="78" t="s">
        <v>70</v>
      </c>
      <c r="C36" s="77" t="s">
        <v>6</v>
      </c>
      <c r="D36" s="81">
        <v>439</v>
      </c>
      <c r="E36" s="65"/>
      <c r="F36" s="65">
        <f t="shared" si="0"/>
        <v>0</v>
      </c>
      <c r="G36" s="6"/>
      <c r="H36" s="6"/>
      <c r="I36" s="6"/>
      <c r="J36" s="6"/>
      <c r="K36" s="6"/>
      <c r="L36" s="6"/>
      <c r="M36" s="6"/>
      <c r="N36" s="6"/>
      <c r="O36" s="6"/>
      <c r="P36" s="6"/>
      <c r="Q36" s="6"/>
      <c r="R36" s="6"/>
      <c r="S36" s="6"/>
      <c r="T36" s="6"/>
      <c r="U36" s="6"/>
      <c r="V36" s="6"/>
      <c r="W36" s="6"/>
      <c r="X36" s="6"/>
      <c r="Y36" s="6"/>
      <c r="Z36" s="6"/>
      <c r="AA36" s="6"/>
      <c r="AB36" s="6"/>
      <c r="AC36" s="6"/>
      <c r="AD36" s="6"/>
    </row>
    <row r="37" spans="1:30" ht="20.100000000000001" customHeight="1">
      <c r="A37" s="77" t="s">
        <v>39</v>
      </c>
      <c r="B37" s="78" t="s">
        <v>71</v>
      </c>
      <c r="C37" s="77" t="s">
        <v>41</v>
      </c>
      <c r="D37" s="81">
        <v>77</v>
      </c>
      <c r="E37" s="65"/>
      <c r="F37" s="65">
        <f t="shared" si="0"/>
        <v>0</v>
      </c>
      <c r="G37" s="6"/>
      <c r="H37" s="6"/>
      <c r="I37" s="6"/>
      <c r="J37" s="6"/>
      <c r="K37" s="6"/>
      <c r="L37" s="6"/>
      <c r="M37" s="6"/>
      <c r="N37" s="6"/>
      <c r="O37" s="6"/>
      <c r="P37" s="6"/>
      <c r="Q37" s="6"/>
      <c r="R37" s="6"/>
      <c r="S37" s="6"/>
      <c r="T37" s="6"/>
      <c r="U37" s="6"/>
      <c r="V37" s="6"/>
      <c r="W37" s="6"/>
      <c r="X37" s="6"/>
      <c r="Y37" s="6"/>
      <c r="Z37" s="6"/>
      <c r="AA37" s="6"/>
      <c r="AB37" s="6"/>
      <c r="AC37" s="6"/>
      <c r="AD37" s="6"/>
    </row>
    <row r="38" spans="1:30" ht="20.100000000000001" customHeight="1" thickBot="1">
      <c r="A38" s="73" t="s">
        <v>40</v>
      </c>
      <c r="B38" s="75" t="s">
        <v>72</v>
      </c>
      <c r="C38" s="73" t="s">
        <v>6</v>
      </c>
      <c r="D38" s="81">
        <v>1224</v>
      </c>
      <c r="E38" s="65"/>
      <c r="F38" s="65">
        <f t="shared" si="0"/>
        <v>0</v>
      </c>
      <c r="G38" s="6"/>
      <c r="H38" s="6"/>
      <c r="I38" s="6"/>
      <c r="J38" s="6"/>
      <c r="K38" s="6"/>
      <c r="L38" s="6"/>
      <c r="M38" s="6"/>
      <c r="N38" s="6"/>
      <c r="O38" s="6"/>
      <c r="P38" s="6"/>
      <c r="Q38" s="6"/>
      <c r="R38" s="6"/>
      <c r="S38" s="6"/>
      <c r="T38" s="6"/>
      <c r="U38" s="6"/>
      <c r="V38" s="6"/>
      <c r="W38" s="6"/>
      <c r="X38" s="6"/>
      <c r="Y38" s="6"/>
      <c r="Z38" s="6"/>
      <c r="AA38" s="6"/>
      <c r="AB38" s="6"/>
      <c r="AC38" s="6"/>
      <c r="AD38" s="6"/>
    </row>
    <row r="39" spans="1:30" ht="20.100000000000001" customHeight="1">
      <c r="A39" s="87" t="s">
        <v>25</v>
      </c>
      <c r="B39" s="87"/>
      <c r="C39" s="87"/>
      <c r="D39" s="87"/>
      <c r="E39" s="104"/>
      <c r="F39" s="65">
        <f>SUM(F19:F38)</f>
        <v>0</v>
      </c>
      <c r="G39" s="39">
        <v>3.31</v>
      </c>
      <c r="H39" s="23" t="e">
        <f>+G39*#REF!</f>
        <v>#REF!</v>
      </c>
      <c r="I39" s="24" t="e">
        <f>+#REF!*G39</f>
        <v>#REF!</v>
      </c>
      <c r="J39" s="25">
        <v>24.29</v>
      </c>
      <c r="K39" s="26" t="e">
        <f>+J39*#REF!</f>
        <v>#REF!</v>
      </c>
      <c r="L39" s="27" t="e">
        <f>+#REF!*J39</f>
        <v>#REF!</v>
      </c>
      <c r="M39" s="6"/>
      <c r="N39" s="6"/>
      <c r="O39" s="6"/>
      <c r="P39" s="6"/>
      <c r="Q39" s="6"/>
      <c r="R39" s="6">
        <v>60</v>
      </c>
      <c r="S39" s="6">
        <v>45</v>
      </c>
      <c r="T39" s="6"/>
      <c r="U39" s="6">
        <v>63.88</v>
      </c>
      <c r="V39" s="6">
        <v>72.81</v>
      </c>
      <c r="W39" s="6"/>
      <c r="X39" s="6">
        <f>AVERAGE(T39,U39,V39)</f>
        <v>68.344999999999999</v>
      </c>
      <c r="Y39" s="6"/>
      <c r="Z39" s="6"/>
      <c r="AA39" s="6"/>
      <c r="AB39" s="6"/>
      <c r="AC39" s="6"/>
      <c r="AD39" s="6"/>
    </row>
    <row r="40" spans="1:30" ht="20.100000000000001" customHeight="1" thickBot="1">
      <c r="A40" s="2" t="s">
        <v>112</v>
      </c>
      <c r="D40" s="4"/>
      <c r="E40" s="57"/>
      <c r="F40" s="58"/>
      <c r="G40" s="63"/>
      <c r="H40" s="63"/>
      <c r="I40" s="63"/>
      <c r="J40" s="64"/>
      <c r="K40" s="64"/>
      <c r="L40" s="64"/>
      <c r="M40" s="6"/>
      <c r="N40" s="6"/>
      <c r="O40" s="6"/>
      <c r="P40" s="6"/>
      <c r="Q40" s="6"/>
      <c r="R40" s="6"/>
      <c r="S40" s="6"/>
      <c r="T40" s="6"/>
      <c r="U40" s="6"/>
      <c r="V40" s="6"/>
      <c r="W40" s="6"/>
      <c r="X40" s="6"/>
      <c r="Y40" s="6"/>
      <c r="Z40" s="6"/>
      <c r="AA40" s="6"/>
      <c r="AB40" s="6"/>
      <c r="AC40" s="6"/>
      <c r="AD40" s="6"/>
    </row>
    <row r="41" spans="1:30" ht="16.5" thickBot="1">
      <c r="A41" s="36" t="s">
        <v>19</v>
      </c>
      <c r="B41" s="37" t="s">
        <v>20</v>
      </c>
      <c r="C41" s="38" t="s">
        <v>21</v>
      </c>
      <c r="D41" s="37" t="s">
        <v>22</v>
      </c>
      <c r="E41" s="59" t="s">
        <v>23</v>
      </c>
      <c r="F41" s="60" t="s">
        <v>24</v>
      </c>
    </row>
    <row r="42" spans="1:30" ht="20.100000000000001" customHeight="1">
      <c r="A42" s="73" t="s">
        <v>114</v>
      </c>
      <c r="B42" s="75" t="s">
        <v>115</v>
      </c>
      <c r="C42" s="73" t="s">
        <v>5</v>
      </c>
      <c r="D42" s="82">
        <v>45</v>
      </c>
      <c r="E42" s="65"/>
      <c r="F42" s="65">
        <f>D42*E42</f>
        <v>0</v>
      </c>
    </row>
    <row r="43" spans="1:30" ht="20.100000000000001" customHeight="1">
      <c r="A43" s="73" t="s">
        <v>116</v>
      </c>
      <c r="B43" s="75" t="s">
        <v>117</v>
      </c>
      <c r="C43" s="73" t="s">
        <v>118</v>
      </c>
      <c r="D43" s="82">
        <v>1</v>
      </c>
      <c r="E43" s="65"/>
      <c r="F43" s="65">
        <f t="shared" ref="F43:F55" si="2">D43*E43</f>
        <v>0</v>
      </c>
    </row>
    <row r="44" spans="1:30" ht="20.100000000000001" customHeight="1">
      <c r="A44" s="73" t="s">
        <v>119</v>
      </c>
      <c r="B44" s="75" t="s">
        <v>120</v>
      </c>
      <c r="C44" s="73" t="s">
        <v>2</v>
      </c>
      <c r="D44" s="82">
        <v>3</v>
      </c>
      <c r="E44" s="65"/>
      <c r="F44" s="65">
        <f t="shared" si="2"/>
        <v>0</v>
      </c>
    </row>
    <row r="45" spans="1:30" ht="20.100000000000001" customHeight="1">
      <c r="A45" s="73" t="s">
        <v>121</v>
      </c>
      <c r="B45" s="75" t="s">
        <v>122</v>
      </c>
      <c r="C45" s="73" t="s">
        <v>2</v>
      </c>
      <c r="D45" s="82">
        <v>1</v>
      </c>
      <c r="E45" s="65"/>
      <c r="F45" s="65">
        <f t="shared" si="2"/>
        <v>0</v>
      </c>
    </row>
    <row r="46" spans="1:30" ht="20.100000000000001" customHeight="1">
      <c r="A46" s="73" t="s">
        <v>123</v>
      </c>
      <c r="B46" s="75" t="s">
        <v>124</v>
      </c>
      <c r="C46" s="73" t="s">
        <v>2</v>
      </c>
      <c r="D46" s="82">
        <v>4</v>
      </c>
      <c r="E46" s="65"/>
      <c r="F46" s="65">
        <f t="shared" si="2"/>
        <v>0</v>
      </c>
    </row>
    <row r="47" spans="1:30" ht="20.100000000000001" customHeight="1">
      <c r="A47" s="73" t="s">
        <v>125</v>
      </c>
      <c r="B47" s="75" t="s">
        <v>126</v>
      </c>
      <c r="C47" s="73" t="s">
        <v>2</v>
      </c>
      <c r="D47" s="82">
        <v>4</v>
      </c>
      <c r="E47" s="65"/>
      <c r="F47" s="65">
        <f t="shared" si="2"/>
        <v>0</v>
      </c>
    </row>
    <row r="48" spans="1:30" ht="20.100000000000001" customHeight="1">
      <c r="A48" s="73" t="s">
        <v>127</v>
      </c>
      <c r="B48" s="75" t="s">
        <v>128</v>
      </c>
      <c r="C48" s="73" t="s">
        <v>43</v>
      </c>
      <c r="D48" s="82">
        <v>1</v>
      </c>
      <c r="E48" s="65"/>
      <c r="F48" s="65">
        <f t="shared" si="2"/>
        <v>0</v>
      </c>
    </row>
    <row r="49" spans="1:6" ht="20.100000000000001" customHeight="1">
      <c r="A49" s="73" t="s">
        <v>129</v>
      </c>
      <c r="B49" s="75" t="s">
        <v>130</v>
      </c>
      <c r="C49" s="73" t="s">
        <v>43</v>
      </c>
      <c r="D49" s="82">
        <v>1</v>
      </c>
      <c r="E49" s="65"/>
      <c r="F49" s="65">
        <f t="shared" si="2"/>
        <v>0</v>
      </c>
    </row>
    <row r="50" spans="1:6" ht="20.100000000000001" customHeight="1">
      <c r="A50" s="73" t="s">
        <v>131</v>
      </c>
      <c r="B50" s="75" t="s">
        <v>132</v>
      </c>
      <c r="C50" s="73" t="s">
        <v>43</v>
      </c>
      <c r="D50" s="82">
        <v>1</v>
      </c>
      <c r="E50" s="65"/>
      <c r="F50" s="65">
        <f t="shared" si="2"/>
        <v>0</v>
      </c>
    </row>
    <row r="51" spans="1:6" ht="20.100000000000001" customHeight="1">
      <c r="A51" s="73" t="s">
        <v>133</v>
      </c>
      <c r="B51" s="75" t="s">
        <v>134</v>
      </c>
      <c r="C51" s="73" t="s">
        <v>43</v>
      </c>
      <c r="D51" s="82">
        <v>3</v>
      </c>
      <c r="E51" s="65"/>
      <c r="F51" s="65">
        <f t="shared" si="2"/>
        <v>0</v>
      </c>
    </row>
    <row r="52" spans="1:6" ht="20.100000000000001" customHeight="1">
      <c r="A52" s="73" t="s">
        <v>135</v>
      </c>
      <c r="B52" s="75" t="s">
        <v>136</v>
      </c>
      <c r="C52" s="73" t="s">
        <v>43</v>
      </c>
      <c r="D52" s="82">
        <v>1</v>
      </c>
      <c r="E52" s="65"/>
      <c r="F52" s="65">
        <f t="shared" si="2"/>
        <v>0</v>
      </c>
    </row>
    <row r="53" spans="1:6" ht="20.100000000000001" customHeight="1">
      <c r="A53" s="73" t="s">
        <v>137</v>
      </c>
      <c r="B53" s="75" t="s">
        <v>138</v>
      </c>
      <c r="C53" s="73" t="s">
        <v>43</v>
      </c>
      <c r="D53" s="82">
        <v>2</v>
      </c>
      <c r="E53" s="65"/>
      <c r="F53" s="65">
        <f t="shared" si="2"/>
        <v>0</v>
      </c>
    </row>
    <row r="54" spans="1:6" ht="20.100000000000001" customHeight="1">
      <c r="A54" s="73" t="s">
        <v>139</v>
      </c>
      <c r="B54" s="75" t="s">
        <v>140</v>
      </c>
      <c r="C54" s="73" t="s">
        <v>2</v>
      </c>
      <c r="D54" s="82">
        <v>3</v>
      </c>
      <c r="E54" s="65"/>
      <c r="F54" s="65">
        <f t="shared" si="2"/>
        <v>0</v>
      </c>
    </row>
    <row r="55" spans="1:6" ht="20.100000000000001" customHeight="1" thickBot="1">
      <c r="A55" s="73" t="s">
        <v>141</v>
      </c>
      <c r="B55" s="75" t="s">
        <v>142</v>
      </c>
      <c r="C55" s="73" t="s">
        <v>2</v>
      </c>
      <c r="D55" s="82">
        <v>1</v>
      </c>
      <c r="E55" s="65"/>
      <c r="F55" s="65">
        <f t="shared" si="2"/>
        <v>0</v>
      </c>
    </row>
    <row r="56" spans="1:6" ht="20.100000000000001" customHeight="1">
      <c r="A56" s="87" t="s">
        <v>113</v>
      </c>
      <c r="B56" s="88"/>
      <c r="C56" s="88"/>
      <c r="D56" s="88"/>
      <c r="E56" s="89"/>
      <c r="F56" s="65">
        <f>SUM(F42:F55)</f>
        <v>0</v>
      </c>
    </row>
    <row r="57" spans="1:6" ht="20.100000000000001" customHeight="1" thickBot="1">
      <c r="A57" s="2" t="s">
        <v>42</v>
      </c>
      <c r="D57" s="4"/>
      <c r="E57" s="57"/>
      <c r="F57" s="58"/>
    </row>
    <row r="58" spans="1:6" ht="20.100000000000001" customHeight="1" thickBot="1">
      <c r="A58" s="36" t="s">
        <v>19</v>
      </c>
      <c r="B58" s="37" t="s">
        <v>20</v>
      </c>
      <c r="C58" s="38" t="s">
        <v>21</v>
      </c>
      <c r="D58" s="37" t="s">
        <v>22</v>
      </c>
      <c r="E58" s="59" t="s">
        <v>23</v>
      </c>
      <c r="F58" s="60" t="s">
        <v>24</v>
      </c>
    </row>
    <row r="59" spans="1:6" ht="20.100000000000001" customHeight="1">
      <c r="A59" s="73" t="s">
        <v>73</v>
      </c>
      <c r="B59" s="75" t="s">
        <v>86</v>
      </c>
      <c r="C59" s="73" t="s">
        <v>43</v>
      </c>
      <c r="D59" s="82">
        <v>2</v>
      </c>
      <c r="E59" s="65"/>
      <c r="F59" s="65">
        <f>D59*E59</f>
        <v>0</v>
      </c>
    </row>
    <row r="60" spans="1:6" ht="20.100000000000001" customHeight="1">
      <c r="A60" s="73" t="s">
        <v>74</v>
      </c>
      <c r="B60" s="75" t="s">
        <v>87</v>
      </c>
      <c r="C60" s="73" t="s">
        <v>1</v>
      </c>
      <c r="D60" s="82"/>
      <c r="E60" s="65"/>
      <c r="F60" s="65">
        <f t="shared" ref="F60:F83" si="3">D60*E60</f>
        <v>0</v>
      </c>
    </row>
    <row r="61" spans="1:6" ht="20.100000000000001" customHeight="1">
      <c r="A61" s="73" t="s">
        <v>75</v>
      </c>
      <c r="B61" s="75" t="s">
        <v>88</v>
      </c>
      <c r="C61" s="73" t="s">
        <v>2</v>
      </c>
      <c r="D61" s="82">
        <v>420</v>
      </c>
      <c r="E61" s="65"/>
      <c r="F61" s="65">
        <f t="shared" si="3"/>
        <v>0</v>
      </c>
    </row>
    <row r="62" spans="1:6" ht="20.100000000000001" customHeight="1">
      <c r="A62" s="73" t="s">
        <v>75</v>
      </c>
      <c r="B62" s="75" t="s">
        <v>89</v>
      </c>
      <c r="C62" s="73" t="s">
        <v>44</v>
      </c>
      <c r="D62" s="83">
        <v>2.1739999999999999</v>
      </c>
      <c r="E62" s="65"/>
      <c r="F62" s="65">
        <f t="shared" si="3"/>
        <v>0</v>
      </c>
    </row>
    <row r="63" spans="1:6" ht="20.100000000000001" customHeight="1">
      <c r="A63" s="73" t="s">
        <v>75</v>
      </c>
      <c r="B63" s="75" t="s">
        <v>90</v>
      </c>
      <c r="C63" s="73" t="s">
        <v>5</v>
      </c>
      <c r="D63" s="82">
        <v>868</v>
      </c>
      <c r="E63" s="65"/>
      <c r="F63" s="65">
        <f t="shared" si="3"/>
        <v>0</v>
      </c>
    </row>
    <row r="64" spans="1:6" ht="20.100000000000001" customHeight="1">
      <c r="A64" s="73" t="s">
        <v>75</v>
      </c>
      <c r="B64" s="75" t="s">
        <v>91</v>
      </c>
      <c r="C64" s="73" t="s">
        <v>5</v>
      </c>
      <c r="D64" s="82">
        <v>97</v>
      </c>
      <c r="E64" s="65"/>
      <c r="F64" s="65">
        <f t="shared" si="3"/>
        <v>0</v>
      </c>
    </row>
    <row r="65" spans="1:6" ht="20.100000000000001" customHeight="1">
      <c r="A65" s="73" t="s">
        <v>75</v>
      </c>
      <c r="B65" s="75" t="s">
        <v>92</v>
      </c>
      <c r="C65" s="73" t="s">
        <v>5</v>
      </c>
      <c r="D65" s="82">
        <v>228</v>
      </c>
      <c r="E65" s="65"/>
      <c r="F65" s="65">
        <f t="shared" si="3"/>
        <v>0</v>
      </c>
    </row>
    <row r="66" spans="1:6" ht="20.100000000000001" customHeight="1">
      <c r="A66" s="73" t="s">
        <v>75</v>
      </c>
      <c r="B66" s="75" t="s">
        <v>93</v>
      </c>
      <c r="C66" s="73" t="s">
        <v>44</v>
      </c>
      <c r="D66" s="83">
        <v>1.4550000000000001</v>
      </c>
      <c r="E66" s="65"/>
      <c r="F66" s="65">
        <f t="shared" si="3"/>
        <v>0</v>
      </c>
    </row>
    <row r="67" spans="1:6" ht="20.100000000000001" customHeight="1">
      <c r="A67" s="73" t="s">
        <v>75</v>
      </c>
      <c r="B67" s="75" t="s">
        <v>94</v>
      </c>
      <c r="C67" s="73" t="s">
        <v>44</v>
      </c>
      <c r="D67" s="83">
        <v>8.7999999999999995E-2</v>
      </c>
      <c r="E67" s="65"/>
      <c r="F67" s="65">
        <f t="shared" si="3"/>
        <v>0</v>
      </c>
    </row>
    <row r="68" spans="1:6" ht="20.100000000000001" customHeight="1">
      <c r="A68" s="73" t="s">
        <v>75</v>
      </c>
      <c r="B68" s="75" t="s">
        <v>95</v>
      </c>
      <c r="C68" s="73" t="s">
        <v>2</v>
      </c>
      <c r="D68" s="82">
        <v>2</v>
      </c>
      <c r="E68" s="65"/>
      <c r="F68" s="65">
        <f t="shared" si="3"/>
        <v>0</v>
      </c>
    </row>
    <row r="69" spans="1:6" ht="20.100000000000001" customHeight="1">
      <c r="A69" s="73" t="s">
        <v>75</v>
      </c>
      <c r="B69" s="75" t="s">
        <v>96</v>
      </c>
      <c r="C69" s="73" t="s">
        <v>2</v>
      </c>
      <c r="D69" s="82">
        <v>43</v>
      </c>
      <c r="E69" s="65"/>
      <c r="F69" s="65">
        <f t="shared" si="3"/>
        <v>0</v>
      </c>
    </row>
    <row r="70" spans="1:6" ht="18">
      <c r="A70" s="73" t="s">
        <v>75</v>
      </c>
      <c r="B70" s="75" t="s">
        <v>97</v>
      </c>
      <c r="C70" s="73" t="s">
        <v>44</v>
      </c>
      <c r="D70" s="83">
        <v>1.363</v>
      </c>
      <c r="E70" s="65"/>
      <c r="F70" s="65">
        <f t="shared" si="3"/>
        <v>0</v>
      </c>
    </row>
    <row r="71" spans="1:6" ht="18">
      <c r="A71" s="73" t="s">
        <v>75</v>
      </c>
      <c r="B71" s="75" t="s">
        <v>98</v>
      </c>
      <c r="C71" s="73" t="s">
        <v>44</v>
      </c>
      <c r="D71" s="83">
        <v>1.9E-2</v>
      </c>
      <c r="E71" s="65"/>
      <c r="F71" s="65">
        <f t="shared" si="3"/>
        <v>0</v>
      </c>
    </row>
    <row r="72" spans="1:6" ht="18">
      <c r="A72" s="73" t="s">
        <v>75</v>
      </c>
      <c r="B72" s="75" t="s">
        <v>99</v>
      </c>
      <c r="C72" s="73" t="s">
        <v>44</v>
      </c>
      <c r="D72" s="83">
        <v>4.4999999999999998E-2</v>
      </c>
      <c r="E72" s="65"/>
      <c r="F72" s="65">
        <f t="shared" si="3"/>
        <v>0</v>
      </c>
    </row>
    <row r="73" spans="1:6" ht="18">
      <c r="A73" s="73" t="s">
        <v>76</v>
      </c>
      <c r="B73" s="75" t="s">
        <v>100</v>
      </c>
      <c r="C73" s="73" t="s">
        <v>44</v>
      </c>
      <c r="D73" s="83">
        <v>2.1739999999999999</v>
      </c>
      <c r="E73" s="65"/>
      <c r="F73" s="65">
        <f t="shared" si="3"/>
        <v>0</v>
      </c>
    </row>
    <row r="74" spans="1:6" ht="20.100000000000001" customHeight="1">
      <c r="A74" s="73" t="s">
        <v>77</v>
      </c>
      <c r="B74" s="75" t="s">
        <v>101</v>
      </c>
      <c r="C74" s="73" t="s">
        <v>5</v>
      </c>
      <c r="D74" s="82">
        <v>868</v>
      </c>
      <c r="E74" s="65"/>
      <c r="F74" s="65">
        <f t="shared" si="3"/>
        <v>0</v>
      </c>
    </row>
    <row r="75" spans="1:6" ht="18">
      <c r="A75" s="73" t="s">
        <v>78</v>
      </c>
      <c r="B75" s="75" t="s">
        <v>102</v>
      </c>
      <c r="C75" s="73" t="s">
        <v>5</v>
      </c>
      <c r="D75" s="82">
        <v>97</v>
      </c>
      <c r="E75" s="65"/>
      <c r="F75" s="65">
        <f t="shared" si="3"/>
        <v>0</v>
      </c>
    </row>
    <row r="76" spans="1:6" ht="18">
      <c r="A76" s="73" t="s">
        <v>79</v>
      </c>
      <c r="B76" s="75" t="s">
        <v>103</v>
      </c>
      <c r="C76" s="73" t="s">
        <v>5</v>
      </c>
      <c r="D76" s="82">
        <v>228</v>
      </c>
      <c r="E76" s="65"/>
      <c r="F76" s="65">
        <f t="shared" si="3"/>
        <v>0</v>
      </c>
    </row>
    <row r="77" spans="1:6" ht="18">
      <c r="A77" s="76" t="s">
        <v>80</v>
      </c>
      <c r="B77" s="74" t="s">
        <v>104</v>
      </c>
      <c r="C77" s="76" t="s">
        <v>44</v>
      </c>
      <c r="D77" s="83">
        <v>1.4550000000000001</v>
      </c>
      <c r="E77" s="65"/>
      <c r="F77" s="65">
        <f t="shared" si="3"/>
        <v>0</v>
      </c>
    </row>
    <row r="78" spans="1:6" ht="18">
      <c r="A78" s="73" t="s">
        <v>81</v>
      </c>
      <c r="B78" s="75" t="s">
        <v>105</v>
      </c>
      <c r="C78" s="73" t="s">
        <v>44</v>
      </c>
      <c r="D78" s="83">
        <v>8.7999999999999995E-2</v>
      </c>
      <c r="E78" s="65"/>
      <c r="F78" s="65">
        <f t="shared" si="3"/>
        <v>0</v>
      </c>
    </row>
    <row r="79" spans="1:6" ht="18">
      <c r="A79" s="73" t="s">
        <v>82</v>
      </c>
      <c r="B79" s="75" t="s">
        <v>106</v>
      </c>
      <c r="C79" s="73" t="s">
        <v>2</v>
      </c>
      <c r="D79" s="82">
        <v>2</v>
      </c>
      <c r="E79" s="65"/>
      <c r="F79" s="65">
        <f t="shared" si="3"/>
        <v>0</v>
      </c>
    </row>
    <row r="80" spans="1:6" ht="18">
      <c r="A80" s="73" t="s">
        <v>83</v>
      </c>
      <c r="B80" s="75" t="s">
        <v>107</v>
      </c>
      <c r="C80" s="73" t="s">
        <v>2</v>
      </c>
      <c r="D80" s="82">
        <v>43</v>
      </c>
      <c r="E80" s="65"/>
      <c r="F80" s="65">
        <f t="shared" si="3"/>
        <v>0</v>
      </c>
    </row>
    <row r="81" spans="1:6" ht="18">
      <c r="A81" s="73" t="s">
        <v>84</v>
      </c>
      <c r="B81" s="75" t="s">
        <v>108</v>
      </c>
      <c r="C81" s="73" t="s">
        <v>44</v>
      </c>
      <c r="D81" s="83">
        <v>1.363</v>
      </c>
      <c r="E81" s="65"/>
      <c r="F81" s="65">
        <f t="shared" si="3"/>
        <v>0</v>
      </c>
    </row>
    <row r="82" spans="1:6" ht="18">
      <c r="A82" s="73" t="s">
        <v>85</v>
      </c>
      <c r="B82" s="75" t="s">
        <v>109</v>
      </c>
      <c r="C82" s="73" t="s">
        <v>44</v>
      </c>
      <c r="D82" s="83">
        <v>1.9E-2</v>
      </c>
      <c r="E82" s="65"/>
      <c r="F82" s="65">
        <f t="shared" si="3"/>
        <v>0</v>
      </c>
    </row>
    <row r="83" spans="1:6" ht="18.75" thickBot="1">
      <c r="A83" s="73" t="s">
        <v>85</v>
      </c>
      <c r="B83" s="75" t="s">
        <v>110</v>
      </c>
      <c r="C83" s="73" t="s">
        <v>44</v>
      </c>
      <c r="D83" s="83">
        <v>4.4999999999999998E-2</v>
      </c>
      <c r="E83" s="65"/>
      <c r="F83" s="65">
        <f t="shared" si="3"/>
        <v>0</v>
      </c>
    </row>
    <row r="84" spans="1:6" ht="20.100000000000001" customHeight="1">
      <c r="A84" s="87" t="s">
        <v>45</v>
      </c>
      <c r="B84" s="88"/>
      <c r="C84" s="88"/>
      <c r="D84" s="88"/>
      <c r="E84" s="89"/>
      <c r="F84" s="66">
        <f>SUM(F59:F83)</f>
        <v>0</v>
      </c>
    </row>
    <row r="85" spans="1:6" ht="20.100000000000001" customHeight="1" thickBot="1">
      <c r="A85" s="67"/>
      <c r="B85" s="68"/>
      <c r="C85" s="68"/>
      <c r="D85" s="68"/>
      <c r="E85" s="68"/>
      <c r="F85" s="69"/>
    </row>
    <row r="86" spans="1:6" ht="20.100000000000001" customHeight="1" thickBot="1">
      <c r="A86" s="84" t="s">
        <v>111</v>
      </c>
      <c r="B86" s="85"/>
      <c r="C86" s="85"/>
      <c r="D86" s="85"/>
      <c r="E86" s="86"/>
      <c r="F86" s="65">
        <f>F39+F56+F84</f>
        <v>0</v>
      </c>
    </row>
    <row r="87" spans="1:6" ht="20.100000000000001" customHeight="1"/>
    <row r="88" spans="1:6" ht="20.100000000000001" customHeight="1"/>
    <row r="89" spans="1:6" ht="20.100000000000001" customHeight="1"/>
    <row r="90" spans="1:6" ht="20.100000000000001" customHeight="1"/>
    <row r="91" spans="1:6" ht="20.100000000000001" customHeight="1"/>
    <row r="92" spans="1:6" ht="20.100000000000001" customHeight="1"/>
    <row r="93" spans="1:6" ht="20.100000000000001" customHeight="1"/>
    <row r="94" spans="1:6" ht="20.100000000000001" customHeight="1"/>
    <row r="95" spans="1:6" ht="20.100000000000001" customHeight="1"/>
    <row r="96" spans="1: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sheetData>
  <mergeCells count="8">
    <mergeCell ref="A86:E86"/>
    <mergeCell ref="A84:E84"/>
    <mergeCell ref="A56:E56"/>
    <mergeCell ref="B1:F4"/>
    <mergeCell ref="B9:F9"/>
    <mergeCell ref="A11:F11"/>
    <mergeCell ref="A12:F15"/>
    <mergeCell ref="A39:E39"/>
  </mergeCells>
  <phoneticPr fontId="0" type="noConversion"/>
  <printOptions horizontalCentered="1"/>
  <pageMargins left="0.7" right="0.7" top="0.75" bottom="0.75" header="0.3" footer="0.3"/>
  <pageSetup scale="48" fitToHeight="4" orientation="portrait" r:id="rId1"/>
  <headerFooter alignWithMargins="0">
    <oddFooter>&amp;LREV. 10/20/2017&amp;RPage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0EF6EE-1E14-4628-B7DE-7FB17B764A62}"/>
</file>

<file path=customXml/itemProps2.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3.xml><?xml version="1.0" encoding="utf-8"?>
<ds:datastoreItem xmlns:ds="http://schemas.openxmlformats.org/officeDocument/2006/customXml" ds:itemID="{58A5B670-78D3-4249-AB95-52CAE9CA4ECC}">
  <ds:schemaRefs>
    <ds:schemaRef ds:uri="http://purl.org/dc/terms/"/>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100% Estimate</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Lytle</dc:creator>
  <cp:lastModifiedBy>Khan, Diana</cp:lastModifiedBy>
  <cp:lastPrinted>2017-12-11T15:59:16Z</cp:lastPrinted>
  <dcterms:created xsi:type="dcterms:W3CDTF">1998-06-09T19:27:04Z</dcterms:created>
  <dcterms:modified xsi:type="dcterms:W3CDTF">2018-06-19T11:57:07Z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