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ORKAREA\ROBIN\ACTIVE\B180248RJD - Orange Grove Boulevard Watermain Construction\6 - Addendum\"/>
    </mc:Choice>
  </mc:AlternateContent>
  <bookViews>
    <workbookView xWindow="0" yWindow="0" windowWidth="28800" windowHeight="12495" tabRatio="601"/>
  </bookViews>
  <sheets>
    <sheet name="BID SCHED" sheetId="4" r:id="rId1"/>
  </sheets>
  <definedNames>
    <definedName name="_xlnm.Print_Area" localSheetId="0">'BID SCHED'!$A$1:$W$101</definedName>
  </definedNames>
  <calcPr calcId="162913"/>
</workbook>
</file>

<file path=xl/calcChain.xml><?xml version="1.0" encoding="utf-8"?>
<calcChain xmlns="http://schemas.openxmlformats.org/spreadsheetml/2006/main">
  <c r="F85" i="4" l="1"/>
  <c r="F77" i="4"/>
  <c r="F83" i="4" l="1"/>
  <c r="X96" i="4" l="1"/>
  <c r="L96" i="4"/>
  <c r="K96" i="4"/>
  <c r="I96" i="4"/>
  <c r="H96" i="4"/>
  <c r="X81" i="4"/>
  <c r="L81" i="4"/>
  <c r="K81" i="4"/>
  <c r="I81" i="4"/>
  <c r="H81" i="4"/>
  <c r="X73" i="4"/>
  <c r="L73" i="4"/>
  <c r="K73" i="4"/>
  <c r="I73" i="4"/>
  <c r="H73" i="4"/>
  <c r="F97" i="4"/>
  <c r="F98" i="4" s="1"/>
  <c r="F82" i="4"/>
  <c r="X36" i="4"/>
  <c r="L36" i="4"/>
  <c r="K36" i="4"/>
  <c r="I36" i="4"/>
  <c r="H36" i="4"/>
  <c r="F74" i="4" l="1"/>
  <c r="F37" i="4"/>
  <c r="F38" i="4"/>
  <c r="F39" i="4"/>
  <c r="F40" i="4"/>
  <c r="F41" i="4"/>
  <c r="F42" i="4"/>
  <c r="F43" i="4"/>
  <c r="F44" i="4"/>
  <c r="F45" i="4"/>
  <c r="F46" i="4"/>
  <c r="F47" i="4"/>
  <c r="F48" i="4"/>
  <c r="F49" i="4"/>
  <c r="F50" i="4"/>
  <c r="F51" i="4"/>
  <c r="F75" i="4"/>
  <c r="F52" i="4"/>
  <c r="F53" i="4"/>
  <c r="F54" i="4"/>
  <c r="F55" i="4"/>
  <c r="F56" i="4"/>
  <c r="F57" i="4"/>
  <c r="F58" i="4"/>
  <c r="F59" i="4"/>
  <c r="F60" i="4"/>
  <c r="F61" i="4"/>
  <c r="F62" i="4"/>
  <c r="F21" i="4"/>
  <c r="F22" i="4"/>
  <c r="F23" i="4"/>
  <c r="F24" i="4"/>
  <c r="F25" i="4"/>
  <c r="F26" i="4"/>
  <c r="F27" i="4"/>
  <c r="F28" i="4"/>
  <c r="F29" i="4"/>
  <c r="F30" i="4"/>
  <c r="F31" i="4"/>
  <c r="F32" i="4"/>
  <c r="F33" i="4"/>
  <c r="F20" i="4"/>
  <c r="F34" i="4" l="1"/>
  <c r="F63" i="4"/>
  <c r="L4" i="4"/>
  <c r="K4" i="4"/>
  <c r="I4" i="4"/>
  <c r="H4" i="4"/>
  <c r="H14" i="4"/>
  <c r="H12" i="4"/>
  <c r="Q7" i="4"/>
  <c r="X14" i="4"/>
  <c r="L14" i="4"/>
  <c r="I14" i="4"/>
  <c r="X12" i="4"/>
  <c r="L12" i="4"/>
  <c r="I12" i="4"/>
  <c r="Z7" i="4"/>
  <c r="H7" i="4"/>
  <c r="H19" i="4"/>
  <c r="I7" i="4"/>
  <c r="K7" i="4"/>
  <c r="K19" i="4"/>
  <c r="L7" i="4"/>
  <c r="X19" i="4"/>
  <c r="X3" i="4"/>
  <c r="L19" i="4"/>
  <c r="I19" i="4"/>
  <c r="K12" i="4"/>
  <c r="K14" i="4"/>
  <c r="F66" i="4" l="1"/>
  <c r="F89" i="4" s="1"/>
</calcChain>
</file>

<file path=xl/sharedStrings.xml><?xml version="1.0" encoding="utf-8"?>
<sst xmlns="http://schemas.openxmlformats.org/spreadsheetml/2006/main" count="198" uniqueCount="113">
  <si>
    <t>AMOUNT</t>
  </si>
  <si>
    <t>LS</t>
  </si>
  <si>
    <t>EA</t>
  </si>
  <si>
    <t xml:space="preserve"> </t>
  </si>
  <si>
    <t>UNIT PRICE</t>
  </si>
  <si>
    <t>PHASE I</t>
  </si>
  <si>
    <t>PHASE II</t>
  </si>
  <si>
    <t>18000/ac</t>
  </si>
  <si>
    <t>/ac</t>
  </si>
  <si>
    <t>2500/ac</t>
  </si>
  <si>
    <t>Area 10</t>
  </si>
  <si>
    <t>6000/ac</t>
  </si>
  <si>
    <t>COMPANY NAME:</t>
  </si>
  <si>
    <t>SOLICITATION:</t>
  </si>
  <si>
    <t>Item</t>
  </si>
  <si>
    <t>Description</t>
  </si>
  <si>
    <t>Unit</t>
  </si>
  <si>
    <t>Quantity</t>
  </si>
  <si>
    <t>Unit Price</t>
  </si>
  <si>
    <t>Extension</t>
  </si>
  <si>
    <t>**Quantities are not guaranteed.  Final payment will be based on actual quantities.</t>
  </si>
  <si>
    <t>B180248RJD, Orange Grove Blvd from Pondella Rd to Hancock Bridge Pkwy Water Main Improvement</t>
  </si>
  <si>
    <t>101-1</t>
  </si>
  <si>
    <t>Mobilization &amp; Demobilization</t>
  </si>
  <si>
    <t>102-1</t>
  </si>
  <si>
    <t>Maintenance of Traffic</t>
  </si>
  <si>
    <t>104-1</t>
  </si>
  <si>
    <t>Erosion Control and Maintenance</t>
  </si>
  <si>
    <t>110-1</t>
  </si>
  <si>
    <t>Clearing and Grubbing</t>
  </si>
  <si>
    <t>120-1</t>
  </si>
  <si>
    <t>Finish Grading</t>
  </si>
  <si>
    <t>327-1</t>
  </si>
  <si>
    <t>Milling of Existing Asphalt (1")</t>
  </si>
  <si>
    <t>331-1</t>
  </si>
  <si>
    <t>Type S-III Asphalt (1")</t>
  </si>
  <si>
    <t>330-1</t>
  </si>
  <si>
    <t>Full Depth Open Cut</t>
  </si>
  <si>
    <t>330-2</t>
  </si>
  <si>
    <t>Full Depth Open Cut (Concrete)</t>
  </si>
  <si>
    <t>520-1</t>
  </si>
  <si>
    <t>Type "F" Curb (Remove and Replace)</t>
  </si>
  <si>
    <t>522-1</t>
  </si>
  <si>
    <t>6" Concrete Sidewalk (Remove and Replace)</t>
  </si>
  <si>
    <t>522-2</t>
  </si>
  <si>
    <t>ADA Mats</t>
  </si>
  <si>
    <t>575-1</t>
  </si>
  <si>
    <t>Sodding</t>
  </si>
  <si>
    <t>700-1</t>
  </si>
  <si>
    <t>Signing and Pavement Markings</t>
  </si>
  <si>
    <t>SY</t>
  </si>
  <si>
    <t>LF</t>
  </si>
  <si>
    <t>4" DIP Watermain</t>
  </si>
  <si>
    <t>6" DR-18 PVC Watermain</t>
  </si>
  <si>
    <t>6" DIP Watermain</t>
  </si>
  <si>
    <t>8" DR-18 PVC Watermain</t>
  </si>
  <si>
    <t>8" DIP Watermain</t>
  </si>
  <si>
    <t>10" DR-18 PVC Watermain</t>
  </si>
  <si>
    <t>10" DIP Watermain</t>
  </si>
  <si>
    <t>12" DR-11 D.I.P.S HDPE Watermain</t>
  </si>
  <si>
    <t>24" DR-17 HDPE Casing</t>
  </si>
  <si>
    <t>12" DR-11 HDPE Carrier</t>
  </si>
  <si>
    <t>12" DR-11 HDPE Carrier (No casing/Directional Bore)</t>
  </si>
  <si>
    <t>Fire Hydrant Assembly</t>
  </si>
  <si>
    <t>4" Gate Valve</t>
  </si>
  <si>
    <t>6" Gate Valve</t>
  </si>
  <si>
    <t>8" Gate Valve</t>
  </si>
  <si>
    <t>10" Gate Valve</t>
  </si>
  <si>
    <t>12" Gate Valve</t>
  </si>
  <si>
    <t>8" Tapping Sleeve and Valve</t>
  </si>
  <si>
    <t>10" Tapping Sleeve and Valve</t>
  </si>
  <si>
    <t>12" Tapping Sleeve and Valve</t>
  </si>
  <si>
    <t>Connect to Existing Watermain</t>
  </si>
  <si>
    <t>Air Release Valve</t>
  </si>
  <si>
    <t>Single Water Service</t>
  </si>
  <si>
    <t>Double Water Service</t>
  </si>
  <si>
    <t>Water Service Directional Bore (3 Bores with 2" Carrier and 4" Casing)</t>
  </si>
  <si>
    <t>Remove and Dispose Existing Watermain</t>
  </si>
  <si>
    <t>Grout Existing 10" Watermain or smaller</t>
  </si>
  <si>
    <t>Remove &amp; Return Existing Fire Hydrant</t>
  </si>
  <si>
    <t>AB 208-1</t>
  </si>
  <si>
    <t>AB 522-1-1</t>
  </si>
  <si>
    <t>6" Concrete Sidewalk (R&amp;R) remainder of project limits</t>
  </si>
  <si>
    <t>Submitted By:                                                                                                                           Date:</t>
  </si>
  <si>
    <r>
      <t xml:space="preserve">Orange Grove Blvd from Pondella Rd to Hancock Bridge Pkwy Water Main Improvements
</t>
    </r>
    <r>
      <rPr>
        <b/>
        <i/>
        <sz val="18"/>
        <color rgb="FFFF0000"/>
        <rFont val="Times New Roman"/>
        <family val="1"/>
      </rPr>
      <t>BASE BID</t>
    </r>
  </si>
  <si>
    <t>PROJECT BASE BID TOTAL</t>
  </si>
  <si>
    <t>PROJECT BASE BID TOTAL (BASE BID ONLY):</t>
  </si>
  <si>
    <t>(Use Words to Write Total)</t>
  </si>
  <si>
    <t>BASE BID SUMMARY</t>
  </si>
  <si>
    <t>PROJECT TOTAL</t>
  </si>
  <si>
    <t>PROJECT TOTAL BID (BASE BID + ALTERNATE):</t>
  </si>
  <si>
    <t>PROJECT TOTAL BID (BASE + ALTERNATE BID):</t>
  </si>
  <si>
    <t>Category I - Roadway</t>
  </si>
  <si>
    <t>Category II- Waterline and Accessories</t>
  </si>
  <si>
    <t>CATEGORY I - ROADWAY TOTAL</t>
  </si>
  <si>
    <t>CATEGORY II  - WATERLINE AND ACCESSORIES TOTAL</t>
  </si>
  <si>
    <t>ALTERNATE INSTRUCTIONS:  Bidders are to complete EITHER Alternate "A" or Alternate "B".  Do NOT complete both.</t>
  </si>
  <si>
    <t>AB 208</t>
  </si>
  <si>
    <t>10" D.I.P. Watermain in lieu of 12" HDPE</t>
  </si>
  <si>
    <r>
      <t xml:space="preserve">Orange Grove Blvd from Pondella Rd to Hancock Bridge Pkwy Water Main Improvements 
</t>
    </r>
    <r>
      <rPr>
        <b/>
        <i/>
        <sz val="18"/>
        <color rgb="FFFF0000"/>
        <rFont val="Times New Roman"/>
        <family val="1"/>
      </rPr>
      <t>OPTIONAL BID- 6" CONCRETE SIDEWALK</t>
    </r>
  </si>
  <si>
    <t xml:space="preserve">OPTIONAL TOTAL: </t>
  </si>
  <si>
    <t>ALTERNATE "A" BID TOTAL:</t>
  </si>
  <si>
    <t>ALTERNATE "B" BID TOTAL:</t>
  </si>
  <si>
    <r>
      <t xml:space="preserve">Orange Grove Blvd from Pondella Rd to Hancock Bridge Pkwy Water Main Improvements
</t>
    </r>
    <r>
      <rPr>
        <b/>
        <i/>
        <sz val="18"/>
        <color rgb="FFFF0000"/>
        <rFont val="Times New Roman"/>
        <family val="1"/>
      </rPr>
      <t>ALTERNATE "A"</t>
    </r>
  </si>
  <si>
    <r>
      <t xml:space="preserve">Orange Grove Blvd from Pondella Rd to Hancock Bridge Pkwy Water Main Improvements
</t>
    </r>
    <r>
      <rPr>
        <b/>
        <i/>
        <sz val="18"/>
        <color rgb="FFFF0000"/>
        <rFont val="Times New Roman"/>
        <family val="1"/>
      </rPr>
      <t>ALTERNATE "B"</t>
    </r>
  </si>
  <si>
    <t>BID SUMMARY</t>
  </si>
  <si>
    <t>Having carefully examined the Contract Documents, Contractor proposes to furnish the following which meet these specifications.</t>
  </si>
  <si>
    <r>
      <rPr>
        <b/>
        <sz val="9"/>
        <rFont val="Times New Roman"/>
        <family val="1"/>
      </rPr>
      <t>PRICING</t>
    </r>
    <r>
      <rPr>
        <sz val="9"/>
        <rFont val="Times New Roman"/>
        <family val="1"/>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 responsibility to verify all pricing and calculations are CORRECT.  Lee County is not responsible for errors in formulas or calculations contained within Excel document(s).  
</t>
    </r>
    <r>
      <rPr>
        <b/>
        <sz val="9"/>
        <rFont val="Times New Roman"/>
        <family val="1"/>
      </rPr>
      <t>REMINDER</t>
    </r>
    <r>
      <rPr>
        <sz val="9"/>
        <rFont val="Times New Roman"/>
        <family val="1"/>
      </rPr>
      <t xml:space="preserve"> 
The basis of award shall be determined by the lowest </t>
    </r>
    <r>
      <rPr>
        <i/>
        <sz val="9"/>
        <rFont val="Times New Roman"/>
        <family val="1"/>
      </rPr>
      <t xml:space="preserve">Project Total Bid (Base + Alternate "A" </t>
    </r>
    <r>
      <rPr>
        <b/>
        <i/>
        <u/>
        <sz val="9"/>
        <rFont val="Times New Roman"/>
        <family val="1"/>
      </rPr>
      <t>or</t>
    </r>
    <r>
      <rPr>
        <i/>
        <sz val="9"/>
        <rFont val="Times New Roman"/>
        <family val="1"/>
      </rPr>
      <t xml:space="preserve"> Alternate "B")</t>
    </r>
    <r>
      <rPr>
        <sz val="9"/>
        <rFont val="Times New Roman"/>
        <family val="1"/>
      </rPr>
      <t xml:space="preserve"> of the most responsive, responsible, and qualified Contractor meeting all bid specifications.
</t>
    </r>
    <r>
      <rPr>
        <b/>
        <sz val="9"/>
        <color rgb="FFFF0000"/>
        <rFont val="Times New Roman"/>
        <family val="1"/>
      </rPr>
      <t xml:space="preserve">Bidders are required to bid on </t>
    </r>
    <r>
      <rPr>
        <b/>
        <u/>
        <sz val="9"/>
        <color rgb="FFFF0000"/>
        <rFont val="Times New Roman"/>
        <family val="1"/>
      </rPr>
      <t>ALL Base Bid Line Items and Optional Bid Line Items</t>
    </r>
    <r>
      <rPr>
        <b/>
        <sz val="9"/>
        <color rgb="FFFF0000"/>
        <rFont val="Times New Roman"/>
        <family val="1"/>
      </rPr>
      <t xml:space="preserve">. Bidders MUST also select to bid on all items under </t>
    </r>
    <r>
      <rPr>
        <b/>
        <u/>
        <sz val="9"/>
        <color rgb="FFFF0000"/>
        <rFont val="Times New Roman"/>
        <family val="1"/>
      </rPr>
      <t>EITHER</t>
    </r>
    <r>
      <rPr>
        <b/>
        <sz val="9"/>
        <color rgb="FFFF0000"/>
        <rFont val="Times New Roman"/>
        <family val="1"/>
      </rPr>
      <t xml:space="preserve"> Alternate "A" or Alternate "B". Bidders shall </t>
    </r>
    <r>
      <rPr>
        <b/>
        <u/>
        <sz val="9"/>
        <color rgb="FFFF0000"/>
        <rFont val="Times New Roman"/>
        <family val="1"/>
      </rPr>
      <t>NOT</t>
    </r>
    <r>
      <rPr>
        <b/>
        <sz val="9"/>
        <color rgb="FFFF0000"/>
        <rFont val="Times New Roman"/>
        <family val="1"/>
      </rPr>
      <t xml:space="preserve"> provide pricing for both alternate categories. Should a Bidder provide pricing for both alternate categories their bid shall be deemed non-responsive and therefore ineligible for award. Additionally, should a Bidder fail to bid all Base Bid + Optional work, their bid shall be deemed non-responsive and therefore ineligible for award.
</t>
    </r>
    <r>
      <rPr>
        <sz val="9"/>
        <rFont val="Times New Roman"/>
        <family val="1"/>
      </rPr>
      <t>The County reserves the right at its sole discretion to expand the contract of the awarded Contractor to include proposed optional work. Optional work is defined for purposes of this project as the 6" Concrete Sidewalk.</t>
    </r>
    <r>
      <rPr>
        <sz val="9"/>
        <color rgb="FFFF0000"/>
        <rFont val="Times New Roman"/>
        <family val="1"/>
      </rPr>
      <t xml:space="preserve">
</t>
    </r>
    <r>
      <rPr>
        <sz val="9"/>
        <rFont val="Times New Roman"/>
        <family val="1"/>
      </rPr>
      <t xml:space="preserve">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PLEASE ENSURE you have provided a printed copy of the Bid Schedule with your hard copy submission packages and provided the excel version with your digital submission package.</t>
    </r>
  </si>
  <si>
    <t>OPTIONAL BID INSTRUCTIONS:  Bidders MUST bid option line item.</t>
  </si>
  <si>
    <r>
      <t xml:space="preserve">PROCUREMENT MANAGEMENT
</t>
    </r>
    <r>
      <rPr>
        <b/>
        <sz val="18"/>
        <color rgb="FFFF0000"/>
        <rFont val="Times New Roman"/>
        <family val="1"/>
      </rPr>
      <t>ADDENDUM 1</t>
    </r>
    <r>
      <rPr>
        <sz val="18"/>
        <rFont val="Times New Roman"/>
        <family val="1"/>
      </rPr>
      <t xml:space="preserve"> - </t>
    </r>
    <r>
      <rPr>
        <b/>
        <u/>
        <sz val="18"/>
        <rFont val="Times New Roman"/>
        <family val="1"/>
      </rPr>
      <t>BID/PROPOSAL FORM</t>
    </r>
  </si>
  <si>
    <r>
      <t xml:space="preserve">                                                       Signature                                                            </t>
    </r>
    <r>
      <rPr>
        <b/>
        <u/>
        <sz val="14"/>
        <color rgb="FFFF0000"/>
        <rFont val="Times New Roman"/>
        <family val="1"/>
      </rPr>
      <t>ADDENDUM 1 - Posted 05/11/2018</t>
    </r>
  </si>
  <si>
    <t>AB 217</t>
  </si>
  <si>
    <t>AB 217-1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</si>
</sst>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
  </numFmts>
  <fonts count="48" x14ac:knownFonts="1">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sz val="12"/>
      <color indexed="10"/>
      <name val="Arial"/>
      <family val="2"/>
    </font>
    <font>
      <sz val="12"/>
      <color indexed="57"/>
      <name val="Arial"/>
      <family val="2"/>
    </font>
    <font>
      <sz val="12"/>
      <color indexed="12"/>
      <name val="Arial"/>
      <family val="2"/>
    </font>
    <font>
      <sz val="10"/>
      <color indexed="57"/>
      <name val="Arial"/>
      <family val="2"/>
    </font>
    <font>
      <sz val="14"/>
      <name val="Arial"/>
      <family val="2"/>
    </font>
    <font>
      <sz val="11"/>
      <color theme="1"/>
      <name val="Arial"/>
      <family val="2"/>
    </font>
    <font>
      <b/>
      <sz val="10"/>
      <name val="Times New Roman"/>
      <family val="1"/>
    </font>
    <font>
      <b/>
      <sz val="14"/>
      <name val="Times New Roman"/>
      <family val="1"/>
    </font>
    <font>
      <b/>
      <i/>
      <sz val="18"/>
      <color rgb="FF000000"/>
      <name val="Times New Roman"/>
      <family val="1"/>
    </font>
    <font>
      <sz val="11"/>
      <color theme="1"/>
      <name val="Times New Roman"/>
      <family val="1"/>
    </font>
    <font>
      <sz val="12"/>
      <color indexed="10"/>
      <name val="Times New Roman"/>
      <family val="1"/>
    </font>
    <font>
      <sz val="12"/>
      <color indexed="12"/>
      <name val="Times New Roman"/>
      <family val="1"/>
    </font>
    <font>
      <sz val="14"/>
      <color indexed="10"/>
      <name val="Times New Roman"/>
      <family val="1"/>
    </font>
    <font>
      <sz val="14"/>
      <color indexed="12"/>
      <name val="Times New Roman"/>
      <family val="1"/>
    </font>
    <font>
      <sz val="12"/>
      <name val="Times New Roman"/>
      <family val="1"/>
    </font>
    <font>
      <sz val="14"/>
      <name val="Times New Roman"/>
      <family val="1"/>
    </font>
    <font>
      <sz val="10"/>
      <name val="Times New Roman"/>
      <family val="1"/>
    </font>
    <font>
      <b/>
      <sz val="16"/>
      <name val="Times New Roman"/>
      <family val="1"/>
    </font>
    <font>
      <sz val="9"/>
      <name val="Times New Roman"/>
      <family val="1"/>
    </font>
    <font>
      <b/>
      <sz val="9"/>
      <name val="Times New Roman"/>
      <family val="1"/>
    </font>
    <font>
      <sz val="18"/>
      <name val="Times New Roman"/>
      <family val="1"/>
    </font>
    <font>
      <b/>
      <u/>
      <sz val="18"/>
      <name val="Times New Roman"/>
      <family val="1"/>
    </font>
    <font>
      <sz val="14"/>
      <name val="Harlow Solid Italic"/>
      <family val="5"/>
    </font>
    <font>
      <b/>
      <i/>
      <sz val="16"/>
      <name val="Times New Roman"/>
      <family val="1"/>
    </font>
    <font>
      <b/>
      <i/>
      <sz val="18"/>
      <color rgb="FFFF0000"/>
      <name val="Times New Roman"/>
      <family val="1"/>
    </font>
    <font>
      <i/>
      <sz val="9"/>
      <name val="Times New Roman"/>
      <family val="1"/>
    </font>
    <font>
      <b/>
      <sz val="9"/>
      <color rgb="FFFF0000"/>
      <name val="Times New Roman"/>
      <family val="1"/>
    </font>
    <font>
      <sz val="9"/>
      <color rgb="FFFF0000"/>
      <name val="Times New Roman"/>
      <family val="1"/>
    </font>
    <font>
      <b/>
      <i/>
      <sz val="12"/>
      <color rgb="FF0070C0"/>
      <name val="Times New Roman"/>
      <family val="1"/>
    </font>
    <font>
      <b/>
      <sz val="11"/>
      <name val="Times New Roman"/>
      <family val="1"/>
    </font>
    <font>
      <b/>
      <sz val="11"/>
      <color theme="1"/>
      <name val="Times New Roman"/>
      <family val="1"/>
    </font>
    <font>
      <sz val="16"/>
      <name val="Times New Roman"/>
      <family val="1"/>
    </font>
    <font>
      <b/>
      <i/>
      <sz val="14"/>
      <color theme="1"/>
      <name val="Times New Roman"/>
      <family val="1"/>
    </font>
    <font>
      <sz val="8"/>
      <color theme="1"/>
      <name val="Times New Roman"/>
      <family val="1"/>
    </font>
    <font>
      <b/>
      <sz val="18"/>
      <name val="Times New Roman"/>
      <family val="1"/>
    </font>
    <font>
      <b/>
      <i/>
      <sz val="20"/>
      <color theme="0"/>
      <name val="Times New Roman"/>
      <family val="1"/>
    </font>
    <font>
      <b/>
      <sz val="15"/>
      <name val="Times New Roman"/>
      <family val="1"/>
    </font>
    <font>
      <sz val="11"/>
      <name val="Times New Roman"/>
      <family val="1"/>
    </font>
    <font>
      <b/>
      <u/>
      <sz val="9"/>
      <color rgb="FFFF0000"/>
      <name val="Times New Roman"/>
      <family val="1"/>
    </font>
    <font>
      <b/>
      <i/>
      <u/>
      <sz val="9"/>
      <name val="Times New Roman"/>
      <family val="1"/>
    </font>
    <font>
      <b/>
      <u/>
      <sz val="14"/>
      <color rgb="FFFF0000"/>
      <name val="Times New Roman"/>
      <family val="1"/>
    </font>
    <font>
      <b/>
      <sz val="18"/>
      <color rgb="FFFF0000"/>
      <name val="Times New Roman"/>
      <family val="1"/>
    </font>
  </fonts>
  <fills count="15">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rgb="FFF2F2F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4" fontId="2" fillId="0" borderId="0" applyFont="0" applyFill="0" applyBorder="0" applyAlignment="0" applyProtection="0"/>
    <xf numFmtId="0" fontId="5" fillId="0" borderId="0"/>
    <xf numFmtId="0" fontId="5" fillId="0" borderId="0"/>
    <xf numFmtId="0" fontId="1" fillId="0" borderId="0"/>
  </cellStyleXfs>
  <cellXfs count="172">
    <xf numFmtId="0" fontId="0" fillId="0" borderId="0" xfId="0"/>
    <xf numFmtId="0" fontId="3" fillId="0" borderId="0" xfId="0" applyFont="1" applyFill="1" applyBorder="1"/>
    <xf numFmtId="0" fontId="3" fillId="0" borderId="0" xfId="0" applyFont="1" applyFill="1"/>
    <xf numFmtId="0" fontId="4" fillId="0" borderId="0" xfId="0" applyFont="1" applyFill="1" applyAlignment="1">
      <alignment horizontal="center"/>
    </xf>
    <xf numFmtId="0" fontId="0" fillId="0" borderId="0" xfId="0" applyFill="1"/>
    <xf numFmtId="0" fontId="0" fillId="0" borderId="0" xfId="0" applyFill="1" applyBorder="1"/>
    <xf numFmtId="0" fontId="4" fillId="0" borderId="0" xfId="0" applyFont="1" applyFill="1" applyBorder="1"/>
    <xf numFmtId="44" fontId="8" fillId="0" borderId="2" xfId="1" applyFont="1" applyFill="1" applyBorder="1" applyAlignment="1">
      <alignment horizontal="right"/>
    </xf>
    <xf numFmtId="44" fontId="8" fillId="0" borderId="5" xfId="1" applyFont="1" applyFill="1" applyBorder="1" applyAlignment="1">
      <alignment horizontal="right"/>
    </xf>
    <xf numFmtId="44" fontId="8" fillId="0" borderId="6" xfId="1" applyFont="1" applyFill="1" applyBorder="1" applyAlignment="1">
      <alignment horizontal="right"/>
    </xf>
    <xf numFmtId="44" fontId="6" fillId="0" borderId="4" xfId="1" applyFont="1" applyFill="1" applyBorder="1" applyAlignment="1">
      <alignment horizontal="right"/>
    </xf>
    <xf numFmtId="44" fontId="6" fillId="0" borderId="5" xfId="1" applyFont="1" applyFill="1" applyBorder="1" applyAlignment="1">
      <alignment horizontal="right"/>
    </xf>
    <xf numFmtId="44" fontId="6" fillId="0" borderId="6" xfId="1" applyFont="1" applyFill="1" applyBorder="1" applyAlignment="1">
      <alignment horizontal="right"/>
    </xf>
    <xf numFmtId="44" fontId="6" fillId="0" borderId="2" xfId="1" applyFont="1" applyFill="1" applyBorder="1" applyAlignment="1">
      <alignment horizontal="right"/>
    </xf>
    <xf numFmtId="0" fontId="9" fillId="0" borderId="0" xfId="0" applyFont="1" applyFill="1"/>
    <xf numFmtId="164" fontId="7" fillId="0" borderId="6" xfId="0" applyNumberFormat="1" applyFont="1" applyFill="1" applyBorder="1"/>
    <xf numFmtId="164" fontId="7" fillId="0" borderId="0" xfId="0" applyNumberFormat="1" applyFont="1" applyFill="1" applyBorder="1"/>
    <xf numFmtId="0" fontId="4" fillId="0" borderId="7"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44" fontId="3" fillId="0" borderId="0" xfId="0" applyNumberFormat="1" applyFont="1" applyFill="1"/>
    <xf numFmtId="44" fontId="3" fillId="0" borderId="0" xfId="0" applyNumberFormat="1" applyFont="1" applyFill="1" applyAlignment="1">
      <alignment horizontal="left"/>
    </xf>
    <xf numFmtId="0" fontId="5" fillId="0" borderId="0" xfId="0" applyFont="1" applyFill="1"/>
    <xf numFmtId="164" fontId="3" fillId="0" borderId="9" xfId="0" applyNumberFormat="1" applyFont="1" applyFill="1" applyBorder="1"/>
    <xf numFmtId="164" fontId="8" fillId="0" borderId="11" xfId="0" applyNumberFormat="1" applyFont="1" applyFill="1" applyBorder="1"/>
    <xf numFmtId="164" fontId="3" fillId="0" borderId="10" xfId="0" applyNumberFormat="1" applyFont="1" applyFill="1" applyBorder="1"/>
    <xf numFmtId="164" fontId="6" fillId="0" borderId="11" xfId="0" applyNumberFormat="1" applyFont="1" applyFill="1" applyBorder="1"/>
    <xf numFmtId="164" fontId="0" fillId="0" borderId="0" xfId="0" applyNumberFormat="1" applyFill="1" applyBorder="1"/>
    <xf numFmtId="164" fontId="3" fillId="0" borderId="0" xfId="0" applyNumberFormat="1" applyFont="1" applyFill="1" applyBorder="1"/>
    <xf numFmtId="164" fontId="8" fillId="0" borderId="0" xfId="0" applyNumberFormat="1" applyFont="1" applyFill="1" applyBorder="1"/>
    <xf numFmtId="164" fontId="6" fillId="0" borderId="0" xfId="0" applyNumberFormat="1" applyFont="1" applyFill="1" applyBorder="1"/>
    <xf numFmtId="0" fontId="10" fillId="0" borderId="0" xfId="0" applyFont="1" applyFill="1" applyBorder="1"/>
    <xf numFmtId="0" fontId="10" fillId="0" borderId="0" xfId="0" applyFont="1" applyFill="1"/>
    <xf numFmtId="0" fontId="11" fillId="0" borderId="0" xfId="0" applyFont="1" applyProtection="1"/>
    <xf numFmtId="44" fontId="8" fillId="0" borderId="0" xfId="1" applyFont="1" applyFill="1" applyBorder="1" applyAlignment="1">
      <alignment horizontal="right"/>
    </xf>
    <xf numFmtId="44" fontId="6" fillId="0" borderId="0" xfId="1" applyFont="1" applyFill="1" applyBorder="1" applyAlignment="1">
      <alignment horizontal="right"/>
    </xf>
    <xf numFmtId="0" fontId="0" fillId="0" borderId="0" xfId="0"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Border="1" applyProtection="1"/>
    <xf numFmtId="0" fontId="15" fillId="0" borderId="0" xfId="0" applyFont="1" applyProtection="1"/>
    <xf numFmtId="44" fontId="16" fillId="0" borderId="2" xfId="1" applyFont="1" applyFill="1" applyBorder="1" applyAlignment="1">
      <alignment horizontal="right"/>
    </xf>
    <xf numFmtId="44" fontId="16" fillId="0" borderId="5" xfId="1" applyFont="1" applyFill="1" applyBorder="1" applyAlignment="1">
      <alignment horizontal="right"/>
    </xf>
    <xf numFmtId="44" fontId="17" fillId="0" borderId="6" xfId="1" applyFont="1" applyFill="1" applyBorder="1" applyAlignment="1">
      <alignment horizontal="right"/>
    </xf>
    <xf numFmtId="44" fontId="16" fillId="0" borderId="4" xfId="1" applyFont="1" applyFill="1" applyBorder="1" applyAlignment="1">
      <alignment horizontal="right"/>
    </xf>
    <xf numFmtId="44" fontId="16" fillId="0" borderId="6" xfId="1" applyFont="1" applyFill="1" applyBorder="1" applyAlignment="1">
      <alignment horizontal="right"/>
    </xf>
    <xf numFmtId="0" fontId="13" fillId="4" borderId="1" xfId="0" applyFont="1" applyFill="1" applyBorder="1" applyAlignment="1">
      <alignment horizontal="center" vertical="center"/>
    </xf>
    <xf numFmtId="44" fontId="13" fillId="4" borderId="1" xfId="0" applyNumberFormat="1" applyFont="1" applyFill="1" applyBorder="1" applyAlignment="1">
      <alignment horizontal="center" vertical="center"/>
    </xf>
    <xf numFmtId="44" fontId="18" fillId="0" borderId="2" xfId="1" applyFont="1" applyFill="1" applyBorder="1" applyAlignment="1">
      <alignment horizontal="right"/>
    </xf>
    <xf numFmtId="44" fontId="18" fillId="0" borderId="5" xfId="1" applyFont="1" applyFill="1" applyBorder="1" applyAlignment="1">
      <alignment horizontal="right"/>
    </xf>
    <xf numFmtId="44" fontId="19" fillId="0" borderId="6" xfId="1" applyFont="1" applyFill="1" applyBorder="1" applyAlignment="1">
      <alignment horizontal="right"/>
    </xf>
    <xf numFmtId="44" fontId="18" fillId="0" borderId="4" xfId="1" applyFont="1" applyFill="1" applyBorder="1" applyAlignment="1">
      <alignment horizontal="right"/>
    </xf>
    <xf numFmtId="44" fontId="18" fillId="0" borderId="6" xfId="1" applyFont="1" applyFill="1" applyBorder="1" applyAlignment="1">
      <alignment horizontal="right"/>
    </xf>
    <xf numFmtId="0" fontId="20" fillId="0" borderId="1" xfId="0" applyFont="1" applyBorder="1" applyAlignment="1">
      <alignment horizontal="left" wrapText="1"/>
    </xf>
    <xf numFmtId="0" fontId="20" fillId="0" borderId="1" xfId="0" applyNumberFormat="1" applyFont="1" applyBorder="1" applyAlignment="1">
      <alignment horizontal="center" wrapText="1"/>
    </xf>
    <xf numFmtId="3" fontId="20" fillId="0" borderId="1" xfId="0" applyNumberFormat="1" applyFont="1" applyBorder="1" applyAlignment="1">
      <alignment horizontal="center" wrapText="1"/>
    </xf>
    <xf numFmtId="44" fontId="21" fillId="0" borderId="1" xfId="1" applyFont="1" applyFill="1" applyBorder="1" applyAlignment="1">
      <alignment horizontal="right" vertical="center"/>
    </xf>
    <xf numFmtId="44" fontId="21" fillId="0" borderId="1" xfId="0" applyNumberFormat="1" applyFont="1" applyFill="1" applyBorder="1" applyAlignment="1">
      <alignment horizontal="right" vertical="center"/>
    </xf>
    <xf numFmtId="3" fontId="20" fillId="0" borderId="1" xfId="0" applyNumberFormat="1" applyFont="1" applyFill="1" applyBorder="1" applyAlignment="1">
      <alignment horizont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164" fontId="22" fillId="5" borderId="1" xfId="0" applyNumberFormat="1" applyFont="1" applyFill="1" applyBorder="1" applyAlignment="1">
      <alignment horizontal="center" vertical="center" wrapText="1"/>
    </xf>
    <xf numFmtId="0" fontId="20" fillId="0" borderId="0" xfId="0" applyFont="1" applyFill="1"/>
    <xf numFmtId="44" fontId="20" fillId="0" borderId="0" xfId="0" applyNumberFormat="1" applyFont="1" applyFill="1"/>
    <xf numFmtId="44" fontId="20" fillId="0" borderId="0" xfId="0" applyNumberFormat="1" applyFont="1" applyFill="1" applyAlignment="1">
      <alignment horizontal="left"/>
    </xf>
    <xf numFmtId="0" fontId="13" fillId="7" borderId="1" xfId="0" applyFont="1" applyFill="1" applyBorder="1" applyAlignment="1">
      <alignment horizontal="center" vertical="center"/>
    </xf>
    <xf numFmtId="0" fontId="22" fillId="0" borderId="0" xfId="0" applyFont="1" applyFill="1" applyBorder="1"/>
    <xf numFmtId="0" fontId="22" fillId="0" borderId="0" xfId="0" applyFont="1" applyFill="1" applyBorder="1" applyAlignment="1">
      <alignment horizontal="center"/>
    </xf>
    <xf numFmtId="44" fontId="22" fillId="0" borderId="0" xfId="0" applyNumberFormat="1" applyFont="1" applyFill="1" applyBorder="1" applyAlignment="1">
      <alignment horizontal="center" vertical="center"/>
    </xf>
    <xf numFmtId="0" fontId="12" fillId="0" borderId="17" xfId="0" applyFont="1" applyFill="1" applyBorder="1"/>
    <xf numFmtId="0" fontId="22" fillId="0" borderId="17" xfId="0" applyFont="1" applyFill="1" applyBorder="1"/>
    <xf numFmtId="44" fontId="22" fillId="0" borderId="7" xfId="0" applyNumberFormat="1" applyFont="1" applyFill="1" applyBorder="1" applyAlignment="1">
      <alignment horizontal="center" vertical="center"/>
    </xf>
    <xf numFmtId="0" fontId="13" fillId="4" borderId="4" xfId="0" applyFont="1" applyFill="1" applyBorder="1" applyAlignment="1">
      <alignment horizontal="center" vertical="center"/>
    </xf>
    <xf numFmtId="44" fontId="13" fillId="4" borderId="6" xfId="0" applyNumberFormat="1" applyFont="1" applyFill="1" applyBorder="1" applyAlignment="1">
      <alignment horizontal="center" vertical="center"/>
    </xf>
    <xf numFmtId="165" fontId="20" fillId="0" borderId="4" xfId="0" applyNumberFormat="1" applyFont="1" applyBorder="1" applyAlignment="1">
      <alignment horizontal="center" wrapText="1"/>
    </xf>
    <xf numFmtId="44" fontId="21" fillId="0" borderId="6" xfId="0" applyNumberFormat="1" applyFont="1" applyFill="1" applyBorder="1" applyAlignment="1">
      <alignment horizontal="right" vertical="center"/>
    </xf>
    <xf numFmtId="44" fontId="21" fillId="6" borderId="6" xfId="0" applyNumberFormat="1" applyFont="1" applyFill="1" applyBorder="1" applyAlignment="1">
      <alignment horizontal="right" vertical="center"/>
    </xf>
    <xf numFmtId="0" fontId="22" fillId="5" borderId="4" xfId="0" applyFont="1" applyFill="1" applyBorder="1" applyAlignment="1">
      <alignment horizontal="center" vertical="center" wrapText="1"/>
    </xf>
    <xf numFmtId="164" fontId="22" fillId="5" borderId="6" xfId="0" applyNumberFormat="1" applyFont="1" applyFill="1" applyBorder="1" applyAlignment="1">
      <alignment horizontal="center" vertical="center" wrapText="1"/>
    </xf>
    <xf numFmtId="0" fontId="20" fillId="0" borderId="1" xfId="0" applyFont="1" applyBorder="1" applyAlignment="1">
      <alignment wrapText="1"/>
    </xf>
    <xf numFmtId="1" fontId="20" fillId="0" borderId="4" xfId="0" applyNumberFormat="1" applyFont="1" applyBorder="1" applyAlignment="1">
      <alignment horizontal="center" wrapText="1"/>
    </xf>
    <xf numFmtId="0" fontId="22"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8" xfId="0" applyFont="1" applyFill="1" applyBorder="1" applyAlignment="1">
      <alignment horizontal="left" vertical="top" wrapText="1"/>
    </xf>
    <xf numFmtId="0" fontId="0" fillId="0" borderId="2" xfId="0" applyBorder="1"/>
    <xf numFmtId="0" fontId="0" fillId="0" borderId="1" xfId="0" applyBorder="1"/>
    <xf numFmtId="0" fontId="0" fillId="0" borderId="5" xfId="0" applyBorder="1"/>
    <xf numFmtId="0" fontId="0" fillId="0" borderId="0" xfId="0" applyBorder="1"/>
    <xf numFmtId="44" fontId="21" fillId="13" borderId="6" xfId="0" applyNumberFormat="1" applyFont="1" applyFill="1" applyBorder="1" applyAlignment="1">
      <alignment horizontal="right" vertical="center"/>
    </xf>
    <xf numFmtId="0" fontId="35" fillId="5" borderId="12" xfId="0" applyFont="1" applyFill="1" applyBorder="1" applyAlignment="1">
      <alignment horizontal="right"/>
    </xf>
    <xf numFmtId="0" fontId="35" fillId="5" borderId="2" xfId="0" applyFont="1" applyFill="1" applyBorder="1" applyAlignment="1">
      <alignment horizontal="right"/>
    </xf>
    <xf numFmtId="0" fontId="22" fillId="0" borderId="14" xfId="0" applyFont="1" applyFill="1" applyBorder="1"/>
    <xf numFmtId="0" fontId="37" fillId="0" borderId="0" xfId="0" applyFont="1" applyFill="1" applyBorder="1" applyAlignment="1">
      <alignment horizontal="center" wrapText="1"/>
    </xf>
    <xf numFmtId="44" fontId="37" fillId="0" borderId="0" xfId="0" applyNumberFormat="1" applyFont="1" applyFill="1" applyBorder="1" applyAlignment="1">
      <alignment horizontal="center" wrapText="1"/>
    </xf>
    <xf numFmtId="44" fontId="22" fillId="0" borderId="7" xfId="0" applyNumberFormat="1" applyFont="1" applyFill="1" applyBorder="1" applyAlignment="1">
      <alignment horizontal="center" wrapText="1"/>
    </xf>
    <xf numFmtId="0" fontId="39" fillId="5" borderId="12" xfId="0" applyFont="1" applyFill="1" applyBorder="1" applyAlignment="1">
      <alignment horizontal="center"/>
    </xf>
    <xf numFmtId="165" fontId="43" fillId="0" borderId="4" xfId="0" applyNumberFormat="1" applyFont="1" applyBorder="1" applyAlignment="1">
      <alignment horizontal="center" wrapText="1"/>
    </xf>
    <xf numFmtId="0" fontId="35" fillId="5" borderId="21" xfId="0" applyFont="1" applyFill="1" applyBorder="1" applyAlignment="1">
      <alignment horizontal="right"/>
    </xf>
    <xf numFmtId="44" fontId="21" fillId="5" borderId="6" xfId="0" applyNumberFormat="1" applyFont="1" applyFill="1" applyBorder="1" applyAlignment="1">
      <alignment horizontal="right" vertical="center"/>
    </xf>
    <xf numFmtId="44" fontId="23" fillId="10" borderId="6" xfId="0" applyNumberFormat="1" applyFont="1" applyFill="1" applyBorder="1" applyAlignment="1">
      <alignment vertical="center" wrapText="1"/>
    </xf>
    <xf numFmtId="0" fontId="22" fillId="0" borderId="24" xfId="0" applyFont="1" applyBorder="1"/>
    <xf numFmtId="0" fontId="22" fillId="5" borderId="4" xfId="0" applyFont="1" applyFill="1" applyBorder="1" applyAlignment="1">
      <alignment vertical="center" wrapText="1"/>
    </xf>
    <xf numFmtId="44" fontId="23" fillId="12" borderId="6" xfId="0" applyNumberFormat="1" applyFont="1" applyFill="1" applyBorder="1" applyAlignment="1">
      <alignment vertical="center" wrapText="1"/>
    </xf>
    <xf numFmtId="0" fontId="22" fillId="0" borderId="21" xfId="0" applyFont="1" applyBorder="1"/>
    <xf numFmtId="0" fontId="22" fillId="5" borderId="21" xfId="0" applyFont="1" applyFill="1" applyBorder="1"/>
    <xf numFmtId="0" fontId="39" fillId="5" borderId="20" xfId="0" applyFont="1" applyFill="1" applyBorder="1" applyAlignment="1">
      <alignment horizontal="center"/>
    </xf>
    <xf numFmtId="0" fontId="38" fillId="9" borderId="4" xfId="0" applyFont="1" applyFill="1" applyBorder="1" applyAlignment="1">
      <alignment horizontal="left" vertical="center" wrapText="1"/>
    </xf>
    <xf numFmtId="0" fontId="38" fillId="9" borderId="1" xfId="0" applyFont="1" applyFill="1" applyBorder="1" applyAlignment="1">
      <alignment horizontal="left" vertical="center" wrapText="1"/>
    </xf>
    <xf numFmtId="0" fontId="38" fillId="9" borderId="6" xfId="0" applyFont="1" applyFill="1" applyBorder="1" applyAlignment="1">
      <alignment horizontal="left" vertical="center" wrapText="1"/>
    </xf>
    <xf numFmtId="0" fontId="29" fillId="6" borderId="21" xfId="0" applyFont="1" applyFill="1" applyBorder="1" applyAlignment="1">
      <alignment horizontal="right" indent="1"/>
    </xf>
    <xf numFmtId="0" fontId="29" fillId="6" borderId="12" xfId="0" applyFont="1" applyFill="1" applyBorder="1" applyAlignment="1">
      <alignment horizontal="right" indent="1"/>
    </xf>
    <xf numFmtId="0" fontId="29" fillId="6" borderId="2" xfId="0" applyFont="1" applyFill="1" applyBorder="1" applyAlignment="1">
      <alignment horizontal="right" indent="1"/>
    </xf>
    <xf numFmtId="0" fontId="24" fillId="0" borderId="2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14" fillId="3" borderId="4"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164" fontId="42" fillId="12" borderId="21" xfId="0" applyNumberFormat="1" applyFont="1" applyFill="1" applyBorder="1" applyAlignment="1">
      <alignment horizontal="right" vertical="center" wrapText="1"/>
    </xf>
    <xf numFmtId="164" fontId="42" fillId="12" borderId="12" xfId="0" applyNumberFormat="1" applyFont="1" applyFill="1" applyBorder="1" applyAlignment="1">
      <alignment horizontal="right" vertical="center" wrapText="1"/>
    </xf>
    <xf numFmtId="164" fontId="42" fillId="12" borderId="2" xfId="0" applyNumberFormat="1" applyFont="1" applyFill="1" applyBorder="1" applyAlignment="1">
      <alignment horizontal="right" vertical="center" wrapText="1"/>
    </xf>
    <xf numFmtId="0" fontId="35" fillId="13" borderId="21" xfId="0" applyFont="1" applyFill="1" applyBorder="1" applyAlignment="1">
      <alignment horizontal="right"/>
    </xf>
    <xf numFmtId="0" fontId="35" fillId="13" borderId="12" xfId="0" applyFont="1" applyFill="1" applyBorder="1" applyAlignment="1">
      <alignment horizontal="right"/>
    </xf>
    <xf numFmtId="0" fontId="35" fillId="13" borderId="2" xfId="0" applyFont="1" applyFill="1" applyBorder="1" applyAlignment="1">
      <alignment horizontal="right"/>
    </xf>
    <xf numFmtId="0" fontId="34" fillId="2" borderId="21" xfId="0" applyFont="1" applyFill="1" applyBorder="1" applyAlignment="1" applyProtection="1">
      <alignment horizontal="left" vertical="center" wrapText="1"/>
    </xf>
    <xf numFmtId="0" fontId="34" fillId="2" borderId="12" xfId="0" applyFont="1" applyFill="1" applyBorder="1" applyAlignment="1" applyProtection="1">
      <alignment horizontal="left" vertical="center" wrapText="1"/>
    </xf>
    <xf numFmtId="0" fontId="34" fillId="2" borderId="20" xfId="0" applyFont="1" applyFill="1" applyBorder="1" applyAlignment="1" applyProtection="1">
      <alignment horizontal="left" vertical="center" wrapText="1"/>
    </xf>
    <xf numFmtId="0" fontId="40" fillId="14" borderId="27" xfId="0" applyFont="1" applyFill="1" applyBorder="1" applyAlignment="1">
      <alignment horizontal="center" vertical="center"/>
    </xf>
    <xf numFmtId="0" fontId="26" fillId="14" borderId="28" xfId="0" applyFont="1" applyFill="1" applyBorder="1" applyAlignment="1">
      <alignment horizontal="center" vertical="center"/>
    </xf>
    <xf numFmtId="0" fontId="26" fillId="14" borderId="29" xfId="0" applyFont="1" applyFill="1" applyBorder="1" applyAlignment="1">
      <alignment horizontal="center" vertical="center"/>
    </xf>
    <xf numFmtId="0" fontId="23" fillId="10" borderId="21" xfId="0" applyFont="1" applyFill="1" applyBorder="1" applyAlignment="1">
      <alignment horizontal="right" vertical="center" wrapText="1"/>
    </xf>
    <xf numFmtId="0" fontId="23" fillId="10" borderId="12" xfId="0" applyFont="1" applyFill="1" applyBorder="1" applyAlignment="1">
      <alignment horizontal="right" vertical="center" wrapText="1"/>
    </xf>
    <xf numFmtId="0" fontId="23" fillId="10" borderId="2" xfId="0" applyFont="1" applyFill="1" applyBorder="1" applyAlignment="1">
      <alignment horizontal="right" vertical="center" wrapText="1"/>
    </xf>
    <xf numFmtId="0" fontId="22" fillId="0" borderId="8" xfId="0" applyFont="1" applyFill="1" applyBorder="1" applyAlignment="1">
      <alignment horizontal="left"/>
    </xf>
    <xf numFmtId="0" fontId="22" fillId="0" borderId="18" xfId="0" applyFont="1" applyFill="1" applyBorder="1" applyAlignment="1">
      <alignment horizontal="left"/>
    </xf>
    <xf numFmtId="0" fontId="26" fillId="0" borderId="15" xfId="0" applyFont="1" applyFill="1" applyBorder="1" applyAlignment="1">
      <alignment horizontal="center" wrapText="1"/>
    </xf>
    <xf numFmtId="0" fontId="26" fillId="0" borderId="16" xfId="0" applyFont="1" applyFill="1" applyBorder="1" applyAlignment="1">
      <alignment horizontal="center" wrapText="1"/>
    </xf>
    <xf numFmtId="0" fontId="26" fillId="0" borderId="0" xfId="0" applyFont="1" applyFill="1" applyBorder="1" applyAlignment="1">
      <alignment horizontal="center" wrapText="1"/>
    </xf>
    <xf numFmtId="0" fontId="26" fillId="0" borderId="7" xfId="0" applyFont="1" applyFill="1" applyBorder="1" applyAlignment="1">
      <alignment horizontal="center" wrapText="1"/>
    </xf>
    <xf numFmtId="0" fontId="12" fillId="0" borderId="0" xfId="0" applyFont="1" applyFill="1" applyBorder="1" applyAlignment="1">
      <alignment horizontal="left"/>
    </xf>
    <xf numFmtId="0" fontId="12" fillId="0" borderId="7" xfId="0" applyFont="1" applyFill="1" applyBorder="1" applyAlignment="1">
      <alignment horizontal="left"/>
    </xf>
    <xf numFmtId="0" fontId="25" fillId="0" borderId="1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4" fillId="0" borderId="17"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17"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18" xfId="0" applyFont="1" applyFill="1" applyBorder="1" applyAlignment="1">
      <alignment horizontal="left" vertical="top" wrapText="1"/>
    </xf>
    <xf numFmtId="0" fontId="29" fillId="8" borderId="21" xfId="0" applyFont="1" applyFill="1" applyBorder="1" applyAlignment="1">
      <alignment horizontal="left"/>
    </xf>
    <xf numFmtId="0" fontId="29" fillId="8" borderId="12" xfId="0" applyFont="1" applyFill="1" applyBorder="1" applyAlignment="1">
      <alignment horizontal="left"/>
    </xf>
    <xf numFmtId="0" fontId="29" fillId="8" borderId="20" xfId="0" applyFont="1" applyFill="1" applyBorder="1" applyAlignment="1">
      <alignment horizontal="left"/>
    </xf>
    <xf numFmtId="0" fontId="28" fillId="0" borderId="24" xfId="0" applyFont="1" applyFill="1" applyBorder="1" applyAlignment="1">
      <alignment horizontal="left" vertical="top"/>
    </xf>
    <xf numFmtId="0" fontId="28" fillId="0" borderId="25" xfId="0" applyFont="1" applyFill="1" applyBorder="1" applyAlignment="1">
      <alignment horizontal="left" vertical="top"/>
    </xf>
    <xf numFmtId="0" fontId="28" fillId="0" borderId="26" xfId="0" applyFont="1" applyFill="1" applyBorder="1" applyAlignment="1">
      <alignment horizontal="left" vertical="top"/>
    </xf>
    <xf numFmtId="0" fontId="36" fillId="0" borderId="19" xfId="0" applyFont="1" applyBorder="1"/>
    <xf numFmtId="0" fontId="36" fillId="0" borderId="8" xfId="0" applyFont="1" applyBorder="1"/>
    <xf numFmtId="0" fontId="36" fillId="0" borderId="18" xfId="0" applyFont="1" applyBorder="1"/>
    <xf numFmtId="0" fontId="39" fillId="0" borderId="25" xfId="0" applyFont="1" applyBorder="1" applyAlignment="1">
      <alignment horizontal="center"/>
    </xf>
    <xf numFmtId="0" fontId="39" fillId="0" borderId="26" xfId="0" applyFont="1" applyBorder="1" applyAlignment="1">
      <alignment horizontal="center"/>
    </xf>
    <xf numFmtId="0" fontId="22" fillId="5" borderId="1"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41" fillId="11" borderId="4" xfId="0" applyFont="1" applyFill="1" applyBorder="1" applyAlignment="1">
      <alignment horizontal="left" vertical="center" wrapText="1"/>
    </xf>
    <xf numFmtId="0" fontId="41" fillId="11" borderId="1" xfId="0" applyFont="1" applyFill="1" applyBorder="1" applyAlignment="1">
      <alignment horizontal="left" vertical="center" wrapText="1"/>
    </xf>
    <xf numFmtId="0" fontId="41" fillId="11" borderId="6" xfId="0" applyFont="1" applyFill="1" applyBorder="1" applyAlignment="1">
      <alignment horizontal="left" vertical="center" wrapText="1"/>
    </xf>
    <xf numFmtId="0" fontId="39" fillId="0" borderId="12" xfId="0" applyFont="1" applyBorder="1" applyAlignment="1">
      <alignment horizontal="center"/>
    </xf>
    <xf numFmtId="0" fontId="39" fillId="0" borderId="20" xfId="0" applyFont="1" applyBorder="1" applyAlignment="1">
      <alignment horizontal="center"/>
    </xf>
    <xf numFmtId="1" fontId="20" fillId="0" borderId="4" xfId="0" applyNumberFormat="1" applyFont="1" applyFill="1" applyBorder="1" applyAlignment="1">
      <alignment horizontal="center" wrapText="1"/>
    </xf>
    <xf numFmtId="0" fontId="20" fillId="0" borderId="1" xfId="0" applyFont="1" applyFill="1" applyBorder="1" applyAlignment="1">
      <alignment wrapText="1"/>
    </xf>
  </cellXfs>
  <cellStyles count="5">
    <cellStyle name="Currency" xfId="1" builtinId="4"/>
    <cellStyle name="Normal" xfId="0" builtinId="0"/>
    <cellStyle name="Normal 2" xfId="2"/>
    <cellStyle name="Normal 2 3" xfId="3"/>
    <cellStyle name="Normal 2 4" xfId="4"/>
  </cellStyles>
  <dxfs count="0"/>
  <tableStyles count="0" defaultTableStyle="TableStyleMedium9" defaultPivotStyle="PivotStyleLight16"/>
  <colors>
    <mruColors>
      <color rgb="FFF2F2F2"/>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37447</xdr:colOff>
      <xdr:row>0</xdr:row>
      <xdr:rowOff>133079</xdr:rowOff>
    </xdr:from>
    <xdr:to>
      <xdr:col>1</xdr:col>
      <xdr:colOff>1873655</xdr:colOff>
      <xdr:row>4</xdr:row>
      <xdr:rowOff>244205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7447" y="133079"/>
          <a:ext cx="3200782" cy="102309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215"/>
  <sheetViews>
    <sheetView tabSelected="1" view="pageBreakPreview" topLeftCell="A76" zoomScale="86" zoomScaleNormal="120" zoomScaleSheetLayoutView="86" workbookViewId="0">
      <selection activeCell="B83" sqref="B83"/>
    </sheetView>
  </sheetViews>
  <sheetFormatPr defaultRowHeight="15" x14ac:dyDescent="0.2"/>
  <cols>
    <col min="1" max="1" width="20.42578125" style="2" customWidth="1"/>
    <col min="2" max="2" width="104" style="2" customWidth="1"/>
    <col min="3" max="3" width="9.28515625" style="2" bestFit="1" customWidth="1"/>
    <col min="4" max="4" width="17.85546875" style="2" customWidth="1"/>
    <col min="5" max="5" width="29.140625" style="21" customWidth="1"/>
    <col min="6" max="6" width="26.85546875" style="22" bestFit="1" customWidth="1"/>
    <col min="7" max="7" width="28" style="4" hidden="1" customWidth="1"/>
    <col min="8" max="8" width="27.42578125" style="4" hidden="1" customWidth="1"/>
    <col min="9" max="9" width="27.28515625" style="4" hidden="1" customWidth="1"/>
    <col min="10" max="10" width="22" style="4" hidden="1" customWidth="1"/>
    <col min="11" max="11" width="21.140625" style="4" hidden="1" customWidth="1"/>
    <col min="12" max="12" width="21.85546875" style="4" hidden="1" customWidth="1"/>
    <col min="13" max="13" width="17.28515625" style="4" hidden="1" customWidth="1"/>
    <col min="14" max="17" width="14.42578125" style="4" hidden="1" customWidth="1"/>
    <col min="18" max="19" width="16.85546875" style="4" hidden="1" customWidth="1"/>
    <col min="20" max="29" width="14.42578125" style="4" hidden="1" customWidth="1"/>
    <col min="30" max="30" width="11.85546875" style="5" customWidth="1"/>
    <col min="31" max="31" width="9.140625" style="37"/>
    <col min="32" max="33" width="9.140625" style="5"/>
    <col min="34" max="34" width="14.7109375" style="5" customWidth="1"/>
    <col min="35" max="166" width="9.140625" style="5"/>
    <col min="167" max="16384" width="9.140625" style="4"/>
  </cols>
  <sheetData>
    <row r="1" spans="1:166" ht="15.75" x14ac:dyDescent="0.25">
      <c r="A1" s="92"/>
      <c r="B1" s="136" t="s">
        <v>109</v>
      </c>
      <c r="C1" s="136"/>
      <c r="D1" s="136"/>
      <c r="E1" s="136"/>
      <c r="F1" s="137"/>
      <c r="G1" s="3" t="s">
        <v>3</v>
      </c>
      <c r="H1" s="3" t="s">
        <v>5</v>
      </c>
      <c r="I1" s="3" t="s">
        <v>6</v>
      </c>
      <c r="J1" s="3" t="s">
        <v>3</v>
      </c>
      <c r="K1" s="3" t="s">
        <v>5</v>
      </c>
      <c r="L1" s="3" t="s">
        <v>6</v>
      </c>
      <c r="M1" s="5"/>
      <c r="N1" s="5"/>
      <c r="O1" s="5"/>
      <c r="P1" s="5"/>
      <c r="Q1" s="5"/>
      <c r="R1" s="5"/>
      <c r="S1" s="5"/>
      <c r="T1" s="5"/>
      <c r="U1" s="5"/>
      <c r="V1" s="5"/>
      <c r="W1" s="5"/>
      <c r="X1" s="5"/>
      <c r="Y1" s="5"/>
      <c r="Z1" s="5"/>
      <c r="AA1" s="5"/>
      <c r="AB1" s="5"/>
      <c r="AC1" s="5"/>
    </row>
    <row r="2" spans="1:166" ht="15.75" x14ac:dyDescent="0.25">
      <c r="A2" s="70"/>
      <c r="B2" s="138"/>
      <c r="C2" s="138"/>
      <c r="D2" s="138"/>
      <c r="E2" s="138"/>
      <c r="F2" s="139"/>
      <c r="G2" s="6" t="s">
        <v>3</v>
      </c>
      <c r="H2" s="6" t="s">
        <v>3</v>
      </c>
      <c r="I2" s="6"/>
      <c r="J2" s="6" t="s">
        <v>3</v>
      </c>
      <c r="K2" s="6" t="s">
        <v>3</v>
      </c>
      <c r="L2" s="6" t="s">
        <v>3</v>
      </c>
      <c r="M2" s="5"/>
      <c r="N2" s="5"/>
      <c r="O2" s="5"/>
      <c r="P2" s="5"/>
      <c r="Q2" s="5"/>
      <c r="R2" s="5"/>
      <c r="S2" s="5" t="s">
        <v>10</v>
      </c>
      <c r="T2" s="5"/>
      <c r="U2" s="5"/>
      <c r="V2" s="5"/>
      <c r="W2" s="5"/>
      <c r="X2" s="5"/>
      <c r="Y2" s="5"/>
      <c r="Z2" s="5"/>
      <c r="AA2" s="5"/>
      <c r="AB2" s="5"/>
      <c r="AC2" s="5"/>
    </row>
    <row r="3" spans="1:166" s="20" customFormat="1" ht="24.95" customHeight="1" x14ac:dyDescent="0.2">
      <c r="A3" s="70"/>
      <c r="B3" s="138"/>
      <c r="C3" s="138"/>
      <c r="D3" s="138"/>
      <c r="E3" s="138"/>
      <c r="F3" s="139"/>
      <c r="G3" s="17" t="s">
        <v>4</v>
      </c>
      <c r="H3" s="18" t="s">
        <v>0</v>
      </c>
      <c r="I3" s="18" t="s">
        <v>0</v>
      </c>
      <c r="J3" s="18" t="s">
        <v>4</v>
      </c>
      <c r="K3" s="18" t="s">
        <v>0</v>
      </c>
      <c r="L3" s="18" t="s">
        <v>0</v>
      </c>
      <c r="M3" s="19"/>
      <c r="N3" s="19"/>
      <c r="O3" s="19"/>
      <c r="P3" s="19"/>
      <c r="Q3" s="19"/>
      <c r="R3" s="19"/>
      <c r="S3" s="19"/>
      <c r="T3" s="19"/>
      <c r="U3" s="19"/>
      <c r="V3" s="19">
        <v>52.5</v>
      </c>
      <c r="W3" s="19"/>
      <c r="X3" s="19">
        <f>AVERAGE(T3,U3,V3)</f>
        <v>52.5</v>
      </c>
      <c r="Y3" s="19"/>
      <c r="Z3" s="19"/>
      <c r="AA3" s="19"/>
      <c r="AB3" s="19"/>
      <c r="AC3" s="19"/>
      <c r="AD3" s="19"/>
      <c r="AE3" s="37"/>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row>
    <row r="4" spans="1:166" x14ac:dyDescent="0.2">
      <c r="A4" s="70"/>
      <c r="B4" s="138"/>
      <c r="C4" s="138"/>
      <c r="D4" s="138"/>
      <c r="E4" s="138"/>
      <c r="F4" s="139"/>
      <c r="G4" s="14" t="s">
        <v>3</v>
      </c>
      <c r="H4" s="15" t="e">
        <f>+#REF!*0.1</f>
        <v>#REF!</v>
      </c>
      <c r="I4" s="15" t="e">
        <f>+#REF!*0.1</f>
        <v>#REF!</v>
      </c>
      <c r="J4" s="14"/>
      <c r="K4" s="15" t="e">
        <f>+#REF!*0.1</f>
        <v>#REF!</v>
      </c>
      <c r="L4" s="15" t="e">
        <f>+#REF!*0.1</f>
        <v>#REF!</v>
      </c>
      <c r="N4" s="14"/>
      <c r="O4" s="14"/>
      <c r="P4" s="14"/>
      <c r="Q4" s="14"/>
      <c r="R4" s="14"/>
      <c r="S4" s="14"/>
      <c r="T4" s="14"/>
      <c r="U4" s="14"/>
      <c r="V4" s="14"/>
      <c r="W4" s="14"/>
      <c r="X4" s="14"/>
      <c r="Y4" s="14"/>
      <c r="Z4" s="14"/>
      <c r="AA4" s="14"/>
      <c r="AB4" s="14"/>
      <c r="AC4" s="14"/>
      <c r="AD4" s="1"/>
    </row>
    <row r="5" spans="1:166" ht="20.25" x14ac:dyDescent="0.3">
      <c r="A5" s="70"/>
      <c r="B5" s="93"/>
      <c r="C5" s="93"/>
      <c r="D5" s="93"/>
      <c r="E5" s="94"/>
      <c r="F5" s="95"/>
      <c r="G5" s="14"/>
      <c r="H5" s="16"/>
      <c r="I5" s="16"/>
      <c r="J5" s="14"/>
      <c r="K5" s="16"/>
      <c r="L5" s="16"/>
      <c r="N5" s="14"/>
      <c r="O5" s="14"/>
      <c r="P5" s="14"/>
      <c r="Q5" s="14"/>
      <c r="R5" s="14"/>
      <c r="S5" s="14"/>
      <c r="T5" s="14"/>
      <c r="U5" s="14"/>
      <c r="V5" s="14"/>
      <c r="W5" s="14"/>
      <c r="X5" s="14"/>
      <c r="Y5" s="14"/>
      <c r="Z5" s="14"/>
      <c r="AA5" s="14"/>
      <c r="AB5" s="14"/>
      <c r="AC5" s="14"/>
      <c r="AD5" s="1"/>
    </row>
    <row r="6" spans="1:166" x14ac:dyDescent="0.2">
      <c r="A6" s="70"/>
      <c r="B6" s="66"/>
      <c r="C6" s="66"/>
      <c r="D6" s="67"/>
      <c r="E6" s="68"/>
      <c r="F6" s="71"/>
      <c r="G6" s="14"/>
      <c r="H6" s="16"/>
      <c r="I6" s="16"/>
      <c r="J6" s="14"/>
      <c r="K6" s="16"/>
      <c r="L6" s="16"/>
      <c r="N6" s="14"/>
      <c r="O6" s="14"/>
      <c r="P6" s="14"/>
      <c r="Q6" s="14"/>
      <c r="R6" s="14"/>
      <c r="S6" s="14"/>
      <c r="T6" s="14"/>
      <c r="U6" s="14"/>
      <c r="V6" s="14"/>
      <c r="W6" s="14"/>
      <c r="X6" s="14"/>
      <c r="Y6" s="14"/>
      <c r="Z6" s="14"/>
      <c r="AA6" s="14"/>
      <c r="AB6" s="14"/>
      <c r="AC6" s="14"/>
      <c r="AD6" s="1"/>
    </row>
    <row r="7" spans="1:166" ht="19.5" customHeight="1" x14ac:dyDescent="0.2">
      <c r="A7" s="69" t="s">
        <v>12</v>
      </c>
      <c r="B7" s="134"/>
      <c r="C7" s="134"/>
      <c r="D7" s="134"/>
      <c r="E7" s="134"/>
      <c r="F7" s="135"/>
      <c r="G7" s="7">
        <v>13143.92</v>
      </c>
      <c r="H7" s="8">
        <f>+G7*E58</f>
        <v>0</v>
      </c>
      <c r="I7" s="9" t="e">
        <f>+#REF!*G7</f>
        <v>#REF!</v>
      </c>
      <c r="J7" s="10">
        <v>6461.72</v>
      </c>
      <c r="K7" s="11">
        <f>+J7*E58</f>
        <v>0</v>
      </c>
      <c r="L7" s="12" t="e">
        <f>+J7*#REF!</f>
        <v>#REF!</v>
      </c>
      <c r="Q7" s="4">
        <f>32.82*6000</f>
        <v>196920</v>
      </c>
      <c r="R7" s="4" t="s">
        <v>11</v>
      </c>
      <c r="S7" s="4" t="s">
        <v>9</v>
      </c>
      <c r="T7" s="4" t="s">
        <v>7</v>
      </c>
      <c r="X7" s="5">
        <v>20000</v>
      </c>
      <c r="Y7" s="4" t="s">
        <v>8</v>
      </c>
      <c r="Z7" s="4">
        <f>X7*34.57</f>
        <v>691400</v>
      </c>
    </row>
    <row r="8" spans="1:166" ht="8.25" customHeight="1" x14ac:dyDescent="0.2">
      <c r="A8" s="70"/>
      <c r="B8" s="66"/>
      <c r="C8" s="66"/>
      <c r="D8" s="67"/>
      <c r="E8" s="68"/>
      <c r="F8" s="71"/>
      <c r="G8" s="7"/>
      <c r="H8" s="8"/>
      <c r="I8" s="9"/>
      <c r="J8" s="10"/>
      <c r="K8" s="11"/>
      <c r="L8" s="12"/>
      <c r="X8" s="5"/>
    </row>
    <row r="9" spans="1:166" x14ac:dyDescent="0.2">
      <c r="A9" s="69" t="s">
        <v>13</v>
      </c>
      <c r="B9" s="140" t="s">
        <v>21</v>
      </c>
      <c r="C9" s="140"/>
      <c r="D9" s="140"/>
      <c r="E9" s="140"/>
      <c r="F9" s="141"/>
      <c r="G9" s="7"/>
      <c r="H9" s="8"/>
      <c r="I9" s="9"/>
      <c r="J9" s="10"/>
      <c r="K9" s="11"/>
      <c r="L9" s="12"/>
      <c r="X9" s="5"/>
    </row>
    <row r="10" spans="1:166" ht="3.75" customHeight="1" x14ac:dyDescent="0.2">
      <c r="A10" s="70"/>
      <c r="B10" s="66"/>
      <c r="C10" s="66"/>
      <c r="D10" s="67"/>
      <c r="E10" s="68"/>
      <c r="F10" s="71"/>
      <c r="G10" s="7"/>
      <c r="H10" s="8"/>
      <c r="I10" s="9"/>
      <c r="J10" s="10"/>
      <c r="K10" s="11"/>
      <c r="L10" s="12"/>
      <c r="X10" s="5"/>
    </row>
    <row r="11" spans="1:166" x14ac:dyDescent="0.2">
      <c r="A11" s="142" t="s">
        <v>106</v>
      </c>
      <c r="B11" s="143"/>
      <c r="C11" s="143"/>
      <c r="D11" s="143"/>
      <c r="E11" s="143"/>
      <c r="F11" s="144"/>
      <c r="G11" s="13"/>
      <c r="H11" s="11"/>
      <c r="I11" s="9"/>
      <c r="J11" s="10"/>
      <c r="K11" s="11"/>
      <c r="L11" s="12"/>
      <c r="O11" s="4">
        <v>158.97999999999999</v>
      </c>
      <c r="R11" s="4">
        <v>120</v>
      </c>
      <c r="S11" s="4">
        <v>120</v>
      </c>
      <c r="X11" s="5"/>
    </row>
    <row r="12" spans="1:166" ht="15" customHeight="1" x14ac:dyDescent="0.2">
      <c r="A12" s="145" t="s">
        <v>107</v>
      </c>
      <c r="B12" s="146"/>
      <c r="C12" s="146"/>
      <c r="D12" s="146"/>
      <c r="E12" s="146"/>
      <c r="F12" s="147"/>
      <c r="G12" s="7">
        <v>8.98</v>
      </c>
      <c r="H12" s="8">
        <f>+G12*E57</f>
        <v>0</v>
      </c>
      <c r="I12" s="9" t="e">
        <f>+#REF!*G12</f>
        <v>#REF!</v>
      </c>
      <c r="J12" s="10">
        <v>1.8</v>
      </c>
      <c r="K12" s="11">
        <f>+J12*E57</f>
        <v>0</v>
      </c>
      <c r="L12" s="12" t="e">
        <f>+J12*#REF!</f>
        <v>#REF!</v>
      </c>
      <c r="O12" s="4">
        <v>4.22</v>
      </c>
      <c r="P12" s="4">
        <v>5.5</v>
      </c>
      <c r="R12" s="4">
        <v>4</v>
      </c>
      <c r="S12" s="4">
        <v>4</v>
      </c>
      <c r="T12" s="4">
        <v>3.32</v>
      </c>
      <c r="V12" s="4">
        <v>8.11</v>
      </c>
      <c r="X12" s="5">
        <f>AVERAGE(T12,U12,V12)</f>
        <v>5.7149999999999999</v>
      </c>
    </row>
    <row r="13" spans="1:166" x14ac:dyDescent="0.2">
      <c r="A13" s="148"/>
      <c r="B13" s="146"/>
      <c r="C13" s="146"/>
      <c r="D13" s="146"/>
      <c r="E13" s="146"/>
      <c r="F13" s="147"/>
      <c r="G13" s="7"/>
      <c r="H13" s="8"/>
      <c r="I13" s="9"/>
      <c r="J13" s="10"/>
      <c r="K13" s="11"/>
      <c r="L13" s="12"/>
      <c r="R13" s="4">
        <v>7</v>
      </c>
      <c r="S13" s="4">
        <v>12</v>
      </c>
      <c r="X13" s="5"/>
    </row>
    <row r="14" spans="1:166" ht="9" customHeight="1" x14ac:dyDescent="0.2">
      <c r="A14" s="148"/>
      <c r="B14" s="146"/>
      <c r="C14" s="146"/>
      <c r="D14" s="146"/>
      <c r="E14" s="146"/>
      <c r="F14" s="147"/>
      <c r="G14" s="7">
        <v>8.3000000000000007</v>
      </c>
      <c r="H14" s="8" t="e">
        <f>+G14*#REF!</f>
        <v>#REF!</v>
      </c>
      <c r="I14" s="9" t="e">
        <f>+#REF!*G14</f>
        <v>#REF!</v>
      </c>
      <c r="J14" s="10">
        <v>3.1</v>
      </c>
      <c r="K14" s="11" t="e">
        <f>+J14*#REF!</f>
        <v>#REF!</v>
      </c>
      <c r="L14" s="12" t="e">
        <f>+J14*#REF!</f>
        <v>#REF!</v>
      </c>
      <c r="O14" s="4">
        <v>3.65</v>
      </c>
      <c r="P14" s="4">
        <v>10.6</v>
      </c>
      <c r="R14" s="4">
        <v>4</v>
      </c>
      <c r="S14" s="4">
        <v>3</v>
      </c>
      <c r="T14" s="4">
        <v>14.97</v>
      </c>
      <c r="U14" s="4">
        <v>32.99</v>
      </c>
      <c r="V14" s="4">
        <v>20.43</v>
      </c>
      <c r="X14" s="5">
        <f>AVERAGE(T14,U14,V14)</f>
        <v>22.796666666666667</v>
      </c>
    </row>
    <row r="15" spans="1:166" ht="174.75" customHeight="1" x14ac:dyDescent="0.2">
      <c r="A15" s="149"/>
      <c r="B15" s="150"/>
      <c r="C15" s="150"/>
      <c r="D15" s="150"/>
      <c r="E15" s="150"/>
      <c r="F15" s="151"/>
      <c r="G15" s="7"/>
      <c r="H15" s="8"/>
      <c r="I15" s="9"/>
      <c r="J15" s="10"/>
      <c r="K15" s="11"/>
      <c r="L15" s="12"/>
      <c r="R15" s="4">
        <v>140</v>
      </c>
      <c r="S15" s="4">
        <v>145</v>
      </c>
      <c r="X15" s="5"/>
    </row>
    <row r="16" spans="1:166" ht="3.75" customHeight="1" x14ac:dyDescent="0.2">
      <c r="A16" s="83"/>
      <c r="B16" s="84"/>
      <c r="C16" s="84"/>
      <c r="D16" s="84"/>
      <c r="E16" s="81"/>
      <c r="F16" s="82"/>
      <c r="G16" s="35"/>
      <c r="H16" s="35"/>
      <c r="I16" s="35"/>
      <c r="J16" s="36"/>
      <c r="K16" s="36"/>
      <c r="L16" s="36"/>
      <c r="X16" s="5"/>
    </row>
    <row r="17" spans="1:166" s="34" customFormat="1" ht="43.5" customHeight="1" x14ac:dyDescent="0.25">
      <c r="A17" s="116" t="s">
        <v>84</v>
      </c>
      <c r="B17" s="117"/>
      <c r="C17" s="117"/>
      <c r="D17" s="117"/>
      <c r="E17" s="117"/>
      <c r="F17" s="118"/>
      <c r="G17" s="40"/>
      <c r="H17" s="40"/>
      <c r="I17" s="40"/>
      <c r="J17" s="40"/>
      <c r="K17" s="40"/>
      <c r="L17" s="40"/>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row>
    <row r="18" spans="1:166" ht="20.25" customHeight="1" x14ac:dyDescent="0.25">
      <c r="A18" s="125" t="s">
        <v>92</v>
      </c>
      <c r="B18" s="126"/>
      <c r="C18" s="126"/>
      <c r="D18" s="126"/>
      <c r="E18" s="126"/>
      <c r="F18" s="127"/>
      <c r="G18" s="41"/>
      <c r="H18" s="42"/>
      <c r="I18" s="43"/>
      <c r="J18" s="44"/>
      <c r="K18" s="42"/>
      <c r="L18" s="45"/>
      <c r="X18" s="5"/>
      <c r="AG18" s="1"/>
    </row>
    <row r="19" spans="1:166" s="33" customFormat="1" ht="24.75" customHeight="1" x14ac:dyDescent="0.3">
      <c r="A19" s="72" t="s">
        <v>14</v>
      </c>
      <c r="B19" s="65" t="s">
        <v>15</v>
      </c>
      <c r="C19" s="46" t="s">
        <v>16</v>
      </c>
      <c r="D19" s="46" t="s">
        <v>17</v>
      </c>
      <c r="E19" s="47" t="s">
        <v>18</v>
      </c>
      <c r="F19" s="73" t="s">
        <v>19</v>
      </c>
      <c r="G19" s="48">
        <v>6.96</v>
      </c>
      <c r="H19" s="49" t="e">
        <f>+G19*#REF!</f>
        <v>#REF!</v>
      </c>
      <c r="I19" s="50" t="e">
        <f>+#REF!*G19</f>
        <v>#REF!</v>
      </c>
      <c r="J19" s="51">
        <v>6.96</v>
      </c>
      <c r="K19" s="49" t="e">
        <f>+J19*#REF!</f>
        <v>#REF!</v>
      </c>
      <c r="L19" s="52" t="e">
        <f>+J19*#REF!</f>
        <v>#REF!</v>
      </c>
      <c r="P19" s="33">
        <v>7.55</v>
      </c>
      <c r="R19" s="33">
        <v>12.5</v>
      </c>
      <c r="S19" s="33">
        <v>8</v>
      </c>
      <c r="T19" s="33">
        <v>12.9</v>
      </c>
      <c r="V19" s="33">
        <v>15.3</v>
      </c>
      <c r="X19" s="32">
        <f>AVERAGE(T19,U19,V19)</f>
        <v>14.100000000000001</v>
      </c>
      <c r="AD19" s="32"/>
      <c r="AE19" s="38"/>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row>
    <row r="20" spans="1:166" ht="20.100000000000001" customHeight="1" x14ac:dyDescent="0.25">
      <c r="A20" s="74" t="s">
        <v>22</v>
      </c>
      <c r="B20" s="53" t="s">
        <v>23</v>
      </c>
      <c r="C20" s="54" t="s">
        <v>1</v>
      </c>
      <c r="D20" s="55">
        <v>1</v>
      </c>
      <c r="E20" s="56"/>
      <c r="F20" s="75">
        <f>SUM(D20*E20)</f>
        <v>0</v>
      </c>
      <c r="G20" s="41"/>
      <c r="H20" s="42"/>
      <c r="I20" s="43"/>
      <c r="J20" s="44"/>
      <c r="K20" s="42"/>
      <c r="L20" s="45"/>
      <c r="X20" s="5"/>
    </row>
    <row r="21" spans="1:166" ht="20.100000000000001" customHeight="1" x14ac:dyDescent="0.25">
      <c r="A21" s="74" t="s">
        <v>24</v>
      </c>
      <c r="B21" s="53" t="s">
        <v>25</v>
      </c>
      <c r="C21" s="54" t="s">
        <v>1</v>
      </c>
      <c r="D21" s="55">
        <v>1</v>
      </c>
      <c r="E21" s="56"/>
      <c r="F21" s="75">
        <f t="shared" ref="F21:F33" si="0">SUM(D21*E21)</f>
        <v>0</v>
      </c>
      <c r="G21" s="41"/>
      <c r="H21" s="42"/>
      <c r="I21" s="43"/>
      <c r="J21" s="44"/>
      <c r="K21" s="42"/>
      <c r="L21" s="45"/>
      <c r="X21" s="5"/>
    </row>
    <row r="22" spans="1:166" ht="20.100000000000001" customHeight="1" x14ac:dyDescent="0.25">
      <c r="A22" s="74" t="s">
        <v>26</v>
      </c>
      <c r="B22" s="53" t="s">
        <v>27</v>
      </c>
      <c r="C22" s="54" t="s">
        <v>1</v>
      </c>
      <c r="D22" s="55">
        <v>1</v>
      </c>
      <c r="E22" s="56"/>
      <c r="F22" s="75">
        <f t="shared" si="0"/>
        <v>0</v>
      </c>
      <c r="G22" s="41"/>
      <c r="H22" s="42"/>
      <c r="I22" s="43"/>
      <c r="J22" s="44"/>
      <c r="K22" s="42"/>
      <c r="L22" s="45"/>
      <c r="X22" s="5"/>
    </row>
    <row r="23" spans="1:166" ht="20.100000000000001" customHeight="1" x14ac:dyDescent="0.25">
      <c r="A23" s="74" t="s">
        <v>28</v>
      </c>
      <c r="B23" s="53" t="s">
        <v>29</v>
      </c>
      <c r="C23" s="54" t="s">
        <v>1</v>
      </c>
      <c r="D23" s="55">
        <v>1</v>
      </c>
      <c r="E23" s="56"/>
      <c r="F23" s="75">
        <f t="shared" si="0"/>
        <v>0</v>
      </c>
      <c r="G23" s="41"/>
      <c r="H23" s="42"/>
      <c r="I23" s="43"/>
      <c r="J23" s="44"/>
      <c r="K23" s="42"/>
      <c r="L23" s="45"/>
      <c r="X23" s="5"/>
    </row>
    <row r="24" spans="1:166" ht="20.100000000000001" customHeight="1" x14ac:dyDescent="0.25">
      <c r="A24" s="74" t="s">
        <v>30</v>
      </c>
      <c r="B24" s="53" t="s">
        <v>31</v>
      </c>
      <c r="C24" s="54" t="s">
        <v>1</v>
      </c>
      <c r="D24" s="55">
        <v>1</v>
      </c>
      <c r="E24" s="56"/>
      <c r="F24" s="75">
        <f t="shared" si="0"/>
        <v>0</v>
      </c>
      <c r="G24" s="41"/>
      <c r="H24" s="42"/>
      <c r="I24" s="43"/>
      <c r="J24" s="44"/>
      <c r="K24" s="42"/>
      <c r="L24" s="45"/>
      <c r="X24" s="5"/>
    </row>
    <row r="25" spans="1:166" ht="20.100000000000001" customHeight="1" x14ac:dyDescent="0.25">
      <c r="A25" s="74" t="s">
        <v>32</v>
      </c>
      <c r="B25" s="53" t="s">
        <v>33</v>
      </c>
      <c r="C25" s="54" t="s">
        <v>50</v>
      </c>
      <c r="D25" s="55">
        <v>1442</v>
      </c>
      <c r="E25" s="56"/>
      <c r="F25" s="75">
        <f t="shared" si="0"/>
        <v>0</v>
      </c>
      <c r="G25" s="41"/>
      <c r="H25" s="42"/>
      <c r="I25" s="43"/>
      <c r="J25" s="44"/>
      <c r="K25" s="42"/>
      <c r="L25" s="45"/>
      <c r="X25" s="5"/>
    </row>
    <row r="26" spans="1:166" ht="20.100000000000001" customHeight="1" x14ac:dyDescent="0.25">
      <c r="A26" s="74" t="s">
        <v>34</v>
      </c>
      <c r="B26" s="53" t="s">
        <v>35</v>
      </c>
      <c r="C26" s="54" t="s">
        <v>50</v>
      </c>
      <c r="D26" s="58">
        <v>1442</v>
      </c>
      <c r="E26" s="56"/>
      <c r="F26" s="75">
        <f t="shared" si="0"/>
        <v>0</v>
      </c>
      <c r="G26" s="41"/>
      <c r="H26" s="42"/>
      <c r="I26" s="43"/>
      <c r="J26" s="44"/>
      <c r="K26" s="42"/>
      <c r="L26" s="45"/>
      <c r="X26" s="5"/>
    </row>
    <row r="27" spans="1:166" ht="20.100000000000001" customHeight="1" x14ac:dyDescent="0.25">
      <c r="A27" s="74" t="s">
        <v>36</v>
      </c>
      <c r="B27" s="53" t="s">
        <v>37</v>
      </c>
      <c r="C27" s="54" t="s">
        <v>50</v>
      </c>
      <c r="D27" s="55">
        <v>441</v>
      </c>
      <c r="E27" s="56"/>
      <c r="F27" s="75">
        <f t="shared" si="0"/>
        <v>0</v>
      </c>
      <c r="G27" s="41"/>
      <c r="H27" s="42"/>
      <c r="I27" s="43"/>
      <c r="J27" s="44"/>
      <c r="K27" s="42"/>
      <c r="L27" s="45"/>
      <c r="X27" s="5"/>
    </row>
    <row r="28" spans="1:166" ht="20.100000000000001" customHeight="1" x14ac:dyDescent="0.25">
      <c r="A28" s="74" t="s">
        <v>38</v>
      </c>
      <c r="B28" s="53" t="s">
        <v>39</v>
      </c>
      <c r="C28" s="54" t="s">
        <v>50</v>
      </c>
      <c r="D28" s="55">
        <v>39</v>
      </c>
      <c r="E28" s="56"/>
      <c r="F28" s="75">
        <f t="shared" si="0"/>
        <v>0</v>
      </c>
      <c r="G28" s="41"/>
      <c r="H28" s="42"/>
      <c r="I28" s="43"/>
      <c r="J28" s="44"/>
      <c r="K28" s="42"/>
      <c r="L28" s="45"/>
      <c r="X28" s="5"/>
    </row>
    <row r="29" spans="1:166" ht="20.100000000000001" customHeight="1" x14ac:dyDescent="0.25">
      <c r="A29" s="74" t="s">
        <v>40</v>
      </c>
      <c r="B29" s="53" t="s">
        <v>41</v>
      </c>
      <c r="C29" s="54" t="s">
        <v>51</v>
      </c>
      <c r="D29" s="55">
        <v>32</v>
      </c>
      <c r="E29" s="56"/>
      <c r="F29" s="75">
        <f t="shared" si="0"/>
        <v>0</v>
      </c>
      <c r="G29" s="41"/>
      <c r="H29" s="42"/>
      <c r="I29" s="43"/>
      <c r="J29" s="44"/>
      <c r="K29" s="42"/>
      <c r="L29" s="45"/>
      <c r="X29" s="5"/>
    </row>
    <row r="30" spans="1:166" ht="20.100000000000001" customHeight="1" x14ac:dyDescent="0.25">
      <c r="A30" s="74" t="s">
        <v>42</v>
      </c>
      <c r="B30" s="53" t="s">
        <v>43</v>
      </c>
      <c r="C30" s="54" t="s">
        <v>50</v>
      </c>
      <c r="D30" s="55">
        <v>1523</v>
      </c>
      <c r="E30" s="56"/>
      <c r="F30" s="75">
        <f t="shared" si="0"/>
        <v>0</v>
      </c>
      <c r="G30" s="41"/>
      <c r="H30" s="42"/>
      <c r="I30" s="43"/>
      <c r="J30" s="44"/>
      <c r="K30" s="42"/>
      <c r="L30" s="45"/>
      <c r="X30" s="5"/>
    </row>
    <row r="31" spans="1:166" ht="20.100000000000001" customHeight="1" x14ac:dyDescent="0.25">
      <c r="A31" s="74" t="s">
        <v>44</v>
      </c>
      <c r="B31" s="53" t="s">
        <v>45</v>
      </c>
      <c r="C31" s="54" t="s">
        <v>2</v>
      </c>
      <c r="D31" s="55">
        <v>24</v>
      </c>
      <c r="E31" s="56"/>
      <c r="F31" s="75">
        <f t="shared" si="0"/>
        <v>0</v>
      </c>
      <c r="G31" s="41"/>
      <c r="H31" s="42"/>
      <c r="I31" s="43"/>
      <c r="J31" s="44"/>
      <c r="K31" s="42"/>
      <c r="L31" s="45"/>
      <c r="X31" s="5"/>
    </row>
    <row r="32" spans="1:166" ht="20.100000000000001" customHeight="1" x14ac:dyDescent="0.25">
      <c r="A32" s="74" t="s">
        <v>46</v>
      </c>
      <c r="B32" s="53" t="s">
        <v>47</v>
      </c>
      <c r="C32" s="54" t="s">
        <v>50</v>
      </c>
      <c r="D32" s="55">
        <v>6313</v>
      </c>
      <c r="E32" s="56"/>
      <c r="F32" s="75">
        <f t="shared" si="0"/>
        <v>0</v>
      </c>
      <c r="G32" s="41"/>
      <c r="H32" s="42"/>
      <c r="I32" s="43"/>
      <c r="J32" s="44"/>
      <c r="K32" s="42"/>
      <c r="L32" s="45"/>
      <c r="X32" s="5"/>
    </row>
    <row r="33" spans="1:166" ht="20.100000000000001" customHeight="1" x14ac:dyDescent="0.25">
      <c r="A33" s="74" t="s">
        <v>48</v>
      </c>
      <c r="B33" s="53" t="s">
        <v>49</v>
      </c>
      <c r="C33" s="54" t="s">
        <v>1</v>
      </c>
      <c r="D33" s="55">
        <v>1</v>
      </c>
      <c r="E33" s="56"/>
      <c r="F33" s="75">
        <f t="shared" si="0"/>
        <v>0</v>
      </c>
      <c r="G33" s="41"/>
      <c r="H33" s="42"/>
      <c r="I33" s="43"/>
      <c r="J33" s="44"/>
      <c r="K33" s="42"/>
      <c r="L33" s="45"/>
      <c r="X33" s="5"/>
    </row>
    <row r="34" spans="1:166" ht="27" customHeight="1" x14ac:dyDescent="0.25">
      <c r="A34" s="122" t="s">
        <v>94</v>
      </c>
      <c r="B34" s="123"/>
      <c r="C34" s="123"/>
      <c r="D34" s="123"/>
      <c r="E34" s="124"/>
      <c r="F34" s="89">
        <f>SUM(F20:F33)</f>
        <v>0</v>
      </c>
      <c r="G34" s="41"/>
      <c r="H34" s="42"/>
      <c r="I34" s="43"/>
      <c r="J34" s="44"/>
      <c r="K34" s="42"/>
      <c r="L34" s="45"/>
      <c r="X34" s="5"/>
    </row>
    <row r="35" spans="1:166" ht="20.25" customHeight="1" x14ac:dyDescent="0.2">
      <c r="A35" s="125" t="s">
        <v>93</v>
      </c>
      <c r="B35" s="126"/>
      <c r="C35" s="126"/>
      <c r="D35" s="126"/>
      <c r="E35" s="126"/>
      <c r="F35" s="127"/>
      <c r="G35" s="13"/>
      <c r="H35" s="11"/>
      <c r="I35" s="9"/>
      <c r="J35" s="10"/>
      <c r="K35" s="11"/>
      <c r="L35" s="12"/>
      <c r="X35" s="5"/>
    </row>
    <row r="36" spans="1:166" s="33" customFormat="1" ht="25.5" customHeight="1" x14ac:dyDescent="0.3">
      <c r="A36" s="72" t="s">
        <v>14</v>
      </c>
      <c r="B36" s="65" t="s">
        <v>15</v>
      </c>
      <c r="C36" s="46" t="s">
        <v>16</v>
      </c>
      <c r="D36" s="46" t="s">
        <v>17</v>
      </c>
      <c r="E36" s="47" t="s">
        <v>18</v>
      </c>
      <c r="F36" s="73" t="s">
        <v>19</v>
      </c>
      <c r="G36" s="48">
        <v>6.96</v>
      </c>
      <c r="H36" s="49" t="e">
        <f>+G36*#REF!</f>
        <v>#REF!</v>
      </c>
      <c r="I36" s="50" t="e">
        <f>+#REF!*G36</f>
        <v>#REF!</v>
      </c>
      <c r="J36" s="51">
        <v>6.96</v>
      </c>
      <c r="K36" s="49" t="e">
        <f>+J36*#REF!</f>
        <v>#REF!</v>
      </c>
      <c r="L36" s="52" t="e">
        <f>+J36*#REF!</f>
        <v>#REF!</v>
      </c>
      <c r="P36" s="33">
        <v>7.55</v>
      </c>
      <c r="R36" s="33">
        <v>12.5</v>
      </c>
      <c r="S36" s="33">
        <v>8</v>
      </c>
      <c r="T36" s="33">
        <v>12.9</v>
      </c>
      <c r="V36" s="33">
        <v>15.3</v>
      </c>
      <c r="X36" s="32">
        <f>AVERAGE(T36,U36,V36)</f>
        <v>14.100000000000001</v>
      </c>
      <c r="AD36" s="32"/>
      <c r="AE36" s="38"/>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row>
    <row r="37" spans="1:166" ht="20.100000000000001" customHeight="1" x14ac:dyDescent="0.25">
      <c r="A37" s="80">
        <v>201</v>
      </c>
      <c r="B37" s="53" t="s">
        <v>52</v>
      </c>
      <c r="C37" s="54" t="s">
        <v>51</v>
      </c>
      <c r="D37" s="55">
        <v>17</v>
      </c>
      <c r="E37" s="57"/>
      <c r="F37" s="75">
        <f t="shared" ref="F37:F62" si="1">SUM(D37*E37)</f>
        <v>0</v>
      </c>
      <c r="G37" s="13"/>
      <c r="H37" s="11"/>
      <c r="I37" s="9"/>
      <c r="J37" s="10"/>
      <c r="K37" s="11"/>
      <c r="L37" s="12"/>
      <c r="X37" s="5"/>
    </row>
    <row r="38" spans="1:166" ht="20.100000000000001" customHeight="1" x14ac:dyDescent="0.25">
      <c r="A38" s="80">
        <v>202</v>
      </c>
      <c r="B38" s="79" t="s">
        <v>53</v>
      </c>
      <c r="C38" s="54" t="s">
        <v>51</v>
      </c>
      <c r="D38" s="58">
        <v>57</v>
      </c>
      <c r="E38" s="57"/>
      <c r="F38" s="75">
        <f t="shared" si="1"/>
        <v>0</v>
      </c>
      <c r="G38" s="13"/>
      <c r="H38" s="11"/>
      <c r="I38" s="9"/>
      <c r="J38" s="10"/>
      <c r="K38" s="11"/>
      <c r="L38" s="12"/>
      <c r="X38" s="5"/>
    </row>
    <row r="39" spans="1:166" ht="20.100000000000001" customHeight="1" x14ac:dyDescent="0.25">
      <c r="A39" s="80">
        <v>203</v>
      </c>
      <c r="B39" s="53" t="s">
        <v>54</v>
      </c>
      <c r="C39" s="54" t="s">
        <v>51</v>
      </c>
      <c r="D39" s="58">
        <v>37</v>
      </c>
      <c r="E39" s="57"/>
      <c r="F39" s="75">
        <f t="shared" si="1"/>
        <v>0</v>
      </c>
      <c r="G39" s="13"/>
      <c r="H39" s="11"/>
      <c r="I39" s="9"/>
      <c r="J39" s="10"/>
      <c r="K39" s="11"/>
      <c r="L39" s="12"/>
      <c r="X39" s="5"/>
    </row>
    <row r="40" spans="1:166" ht="20.100000000000001" customHeight="1" x14ac:dyDescent="0.25">
      <c r="A40" s="80">
        <v>204</v>
      </c>
      <c r="B40" s="79" t="s">
        <v>55</v>
      </c>
      <c r="C40" s="54" t="s">
        <v>51</v>
      </c>
      <c r="D40" s="58">
        <v>336</v>
      </c>
      <c r="E40" s="57"/>
      <c r="F40" s="75">
        <f t="shared" si="1"/>
        <v>0</v>
      </c>
      <c r="G40" s="13"/>
      <c r="H40" s="11"/>
      <c r="I40" s="9"/>
      <c r="J40" s="10"/>
      <c r="K40" s="11"/>
      <c r="L40" s="12"/>
      <c r="X40" s="5"/>
    </row>
    <row r="41" spans="1:166" ht="20.100000000000001" customHeight="1" x14ac:dyDescent="0.25">
      <c r="A41" s="80">
        <v>205</v>
      </c>
      <c r="B41" s="79" t="s">
        <v>56</v>
      </c>
      <c r="C41" s="54" t="s">
        <v>51</v>
      </c>
      <c r="D41" s="58">
        <v>43</v>
      </c>
      <c r="E41" s="57"/>
      <c r="F41" s="75">
        <f t="shared" si="1"/>
        <v>0</v>
      </c>
      <c r="G41" s="13"/>
      <c r="H41" s="11"/>
      <c r="I41" s="9"/>
      <c r="J41" s="10"/>
      <c r="K41" s="11"/>
      <c r="L41" s="12"/>
      <c r="X41" s="5"/>
    </row>
    <row r="42" spans="1:166" ht="20.100000000000001" customHeight="1" x14ac:dyDescent="0.25">
      <c r="A42" s="80">
        <v>206</v>
      </c>
      <c r="B42" s="79" t="s">
        <v>57</v>
      </c>
      <c r="C42" s="54" t="s">
        <v>51</v>
      </c>
      <c r="D42" s="58">
        <v>177</v>
      </c>
      <c r="E42" s="57"/>
      <c r="F42" s="75">
        <f t="shared" si="1"/>
        <v>0</v>
      </c>
      <c r="G42" s="13"/>
      <c r="H42" s="11"/>
      <c r="I42" s="9"/>
      <c r="J42" s="10"/>
      <c r="K42" s="11"/>
      <c r="L42" s="12"/>
      <c r="X42" s="5"/>
    </row>
    <row r="43" spans="1:166" ht="20.100000000000001" customHeight="1" x14ac:dyDescent="0.25">
      <c r="A43" s="80">
        <v>207</v>
      </c>
      <c r="B43" s="79" t="s">
        <v>58</v>
      </c>
      <c r="C43" s="54" t="s">
        <v>51</v>
      </c>
      <c r="D43" s="58">
        <v>38</v>
      </c>
      <c r="E43" s="57"/>
      <c r="F43" s="75">
        <f t="shared" si="1"/>
        <v>0</v>
      </c>
      <c r="G43" s="13"/>
      <c r="H43" s="11"/>
      <c r="I43" s="9"/>
      <c r="J43" s="10"/>
      <c r="K43" s="11"/>
      <c r="L43" s="12"/>
      <c r="X43" s="5"/>
    </row>
    <row r="44" spans="1:166" ht="20.100000000000001" customHeight="1" x14ac:dyDescent="0.25">
      <c r="A44" s="80">
        <v>209</v>
      </c>
      <c r="B44" s="79" t="s">
        <v>60</v>
      </c>
      <c r="C44" s="54" t="s">
        <v>51</v>
      </c>
      <c r="D44" s="58">
        <v>273</v>
      </c>
      <c r="E44" s="57"/>
      <c r="F44" s="75">
        <f t="shared" si="1"/>
        <v>0</v>
      </c>
      <c r="G44" s="13"/>
      <c r="H44" s="11"/>
      <c r="I44" s="9"/>
      <c r="J44" s="10"/>
      <c r="K44" s="11"/>
      <c r="L44" s="12"/>
      <c r="X44" s="5"/>
    </row>
    <row r="45" spans="1:166" ht="20.100000000000001" customHeight="1" x14ac:dyDescent="0.25">
      <c r="A45" s="80">
        <v>210</v>
      </c>
      <c r="B45" s="79" t="s">
        <v>61</v>
      </c>
      <c r="C45" s="54" t="s">
        <v>51</v>
      </c>
      <c r="D45" s="58">
        <v>282</v>
      </c>
      <c r="E45" s="57"/>
      <c r="F45" s="75">
        <f t="shared" si="1"/>
        <v>0</v>
      </c>
      <c r="G45" s="13"/>
      <c r="H45" s="11"/>
      <c r="I45" s="9"/>
      <c r="J45" s="10"/>
      <c r="K45" s="11"/>
      <c r="L45" s="12"/>
      <c r="X45" s="5"/>
    </row>
    <row r="46" spans="1:166" ht="20.100000000000001" customHeight="1" x14ac:dyDescent="0.25">
      <c r="A46" s="80">
        <v>211</v>
      </c>
      <c r="B46" s="79" t="s">
        <v>62</v>
      </c>
      <c r="C46" s="54" t="s">
        <v>51</v>
      </c>
      <c r="D46" s="58">
        <v>1021</v>
      </c>
      <c r="E46" s="57"/>
      <c r="F46" s="75">
        <f t="shared" si="1"/>
        <v>0</v>
      </c>
      <c r="G46" s="13"/>
      <c r="H46" s="11"/>
      <c r="I46" s="9"/>
      <c r="J46" s="10"/>
      <c r="K46" s="11"/>
      <c r="L46" s="12"/>
      <c r="X46" s="5"/>
    </row>
    <row r="47" spans="1:166" ht="20.100000000000001" customHeight="1" x14ac:dyDescent="0.25">
      <c r="A47" s="80">
        <v>212</v>
      </c>
      <c r="B47" s="79" t="s">
        <v>63</v>
      </c>
      <c r="C47" s="54" t="s">
        <v>2</v>
      </c>
      <c r="D47" s="58">
        <v>5</v>
      </c>
      <c r="E47" s="57"/>
      <c r="F47" s="75">
        <f t="shared" si="1"/>
        <v>0</v>
      </c>
      <c r="G47" s="13"/>
      <c r="H47" s="11"/>
      <c r="I47" s="9"/>
      <c r="J47" s="10"/>
      <c r="K47" s="11"/>
      <c r="L47" s="12"/>
      <c r="X47" s="5"/>
    </row>
    <row r="48" spans="1:166" ht="20.100000000000001" customHeight="1" x14ac:dyDescent="0.25">
      <c r="A48" s="80">
        <v>213</v>
      </c>
      <c r="B48" s="79" t="s">
        <v>64</v>
      </c>
      <c r="C48" s="54" t="s">
        <v>2</v>
      </c>
      <c r="D48" s="58">
        <v>3</v>
      </c>
      <c r="E48" s="57"/>
      <c r="F48" s="75">
        <f t="shared" si="1"/>
        <v>0</v>
      </c>
      <c r="G48" s="13"/>
      <c r="H48" s="11"/>
      <c r="I48" s="9"/>
      <c r="J48" s="10"/>
      <c r="K48" s="11"/>
      <c r="L48" s="12"/>
      <c r="X48" s="5"/>
    </row>
    <row r="49" spans="1:24" ht="20.100000000000001" customHeight="1" x14ac:dyDescent="0.25">
      <c r="A49" s="80">
        <v>214</v>
      </c>
      <c r="B49" s="79" t="s">
        <v>65</v>
      </c>
      <c r="C49" s="54" t="s">
        <v>2</v>
      </c>
      <c r="D49" s="58">
        <v>4</v>
      </c>
      <c r="E49" s="57"/>
      <c r="F49" s="75">
        <f t="shared" si="1"/>
        <v>0</v>
      </c>
      <c r="G49" s="13"/>
      <c r="H49" s="11"/>
      <c r="I49" s="9"/>
      <c r="J49" s="10"/>
      <c r="K49" s="11"/>
      <c r="L49" s="12"/>
      <c r="X49" s="5"/>
    </row>
    <row r="50" spans="1:24" ht="20.100000000000001" customHeight="1" x14ac:dyDescent="0.25">
      <c r="A50" s="80">
        <v>215</v>
      </c>
      <c r="B50" s="79" t="s">
        <v>66</v>
      </c>
      <c r="C50" s="54" t="s">
        <v>2</v>
      </c>
      <c r="D50" s="58">
        <v>8</v>
      </c>
      <c r="E50" s="57"/>
      <c r="F50" s="75">
        <f t="shared" si="1"/>
        <v>0</v>
      </c>
      <c r="G50" s="13"/>
      <c r="H50" s="11"/>
      <c r="I50" s="9"/>
      <c r="J50" s="10"/>
      <c r="K50" s="11"/>
      <c r="L50" s="12"/>
      <c r="X50" s="5"/>
    </row>
    <row r="51" spans="1:24" ht="20.100000000000001" customHeight="1" x14ac:dyDescent="0.25">
      <c r="A51" s="80">
        <v>216</v>
      </c>
      <c r="B51" s="79" t="s">
        <v>67</v>
      </c>
      <c r="C51" s="54" t="s">
        <v>2</v>
      </c>
      <c r="D51" s="58">
        <v>1</v>
      </c>
      <c r="E51" s="57"/>
      <c r="F51" s="75">
        <f t="shared" si="1"/>
        <v>0</v>
      </c>
      <c r="G51" s="13"/>
      <c r="H51" s="11"/>
      <c r="I51" s="9"/>
      <c r="J51" s="10"/>
      <c r="K51" s="11"/>
      <c r="L51" s="12"/>
      <c r="X51" s="5"/>
    </row>
    <row r="52" spans="1:24" ht="20.100000000000001" customHeight="1" x14ac:dyDescent="0.25">
      <c r="A52" s="80">
        <v>218</v>
      </c>
      <c r="B52" s="79" t="s">
        <v>69</v>
      </c>
      <c r="C52" s="54" t="s">
        <v>2</v>
      </c>
      <c r="D52" s="58">
        <v>2</v>
      </c>
      <c r="E52" s="57"/>
      <c r="F52" s="75">
        <f t="shared" si="1"/>
        <v>0</v>
      </c>
      <c r="G52" s="13"/>
      <c r="H52" s="11"/>
      <c r="I52" s="9"/>
      <c r="J52" s="10"/>
      <c r="K52" s="11"/>
      <c r="L52" s="12"/>
      <c r="X52" s="5"/>
    </row>
    <row r="53" spans="1:24" ht="20.100000000000001" customHeight="1" x14ac:dyDescent="0.25">
      <c r="A53" s="80">
        <v>219</v>
      </c>
      <c r="B53" s="79" t="s">
        <v>70</v>
      </c>
      <c r="C53" s="54" t="s">
        <v>2</v>
      </c>
      <c r="D53" s="58">
        <v>1</v>
      </c>
      <c r="E53" s="57"/>
      <c r="F53" s="75">
        <f t="shared" si="1"/>
        <v>0</v>
      </c>
      <c r="G53" s="13"/>
      <c r="H53" s="11"/>
      <c r="I53" s="9"/>
      <c r="J53" s="10"/>
      <c r="K53" s="11"/>
      <c r="L53" s="12"/>
      <c r="X53" s="5"/>
    </row>
    <row r="54" spans="1:24" ht="20.100000000000001" customHeight="1" x14ac:dyDescent="0.25">
      <c r="A54" s="80">
        <v>220</v>
      </c>
      <c r="B54" s="79" t="s">
        <v>71</v>
      </c>
      <c r="C54" s="54" t="s">
        <v>2</v>
      </c>
      <c r="D54" s="58">
        <v>1</v>
      </c>
      <c r="E54" s="57"/>
      <c r="F54" s="75">
        <f t="shared" si="1"/>
        <v>0</v>
      </c>
      <c r="G54" s="13"/>
      <c r="H54" s="11"/>
      <c r="I54" s="9"/>
      <c r="J54" s="10"/>
      <c r="K54" s="11"/>
      <c r="L54" s="12"/>
      <c r="X54" s="5"/>
    </row>
    <row r="55" spans="1:24" ht="20.100000000000001" customHeight="1" x14ac:dyDescent="0.25">
      <c r="A55" s="80">
        <v>221</v>
      </c>
      <c r="B55" s="79" t="s">
        <v>72</v>
      </c>
      <c r="C55" s="54" t="s">
        <v>2</v>
      </c>
      <c r="D55" s="58">
        <v>15</v>
      </c>
      <c r="E55" s="57"/>
      <c r="F55" s="75">
        <f t="shared" si="1"/>
        <v>0</v>
      </c>
      <c r="G55" s="13"/>
      <c r="H55" s="11"/>
      <c r="I55" s="9"/>
      <c r="J55" s="10"/>
      <c r="K55" s="11"/>
      <c r="L55" s="12"/>
      <c r="X55" s="5"/>
    </row>
    <row r="56" spans="1:24" ht="20.100000000000001" customHeight="1" x14ac:dyDescent="0.25">
      <c r="A56" s="80">
        <v>222</v>
      </c>
      <c r="B56" s="79" t="s">
        <v>73</v>
      </c>
      <c r="C56" s="54" t="s">
        <v>2</v>
      </c>
      <c r="D56" s="58">
        <v>12</v>
      </c>
      <c r="E56" s="57"/>
      <c r="F56" s="75">
        <f t="shared" si="1"/>
        <v>0</v>
      </c>
      <c r="G56" s="13"/>
      <c r="H56" s="11"/>
      <c r="I56" s="9"/>
      <c r="J56" s="10"/>
      <c r="K56" s="11"/>
      <c r="L56" s="12"/>
      <c r="X56" s="5"/>
    </row>
    <row r="57" spans="1:24" ht="20.100000000000001" customHeight="1" x14ac:dyDescent="0.25">
      <c r="A57" s="80">
        <v>223</v>
      </c>
      <c r="B57" s="79" t="s">
        <v>74</v>
      </c>
      <c r="C57" s="54" t="s">
        <v>2</v>
      </c>
      <c r="D57" s="58">
        <v>14</v>
      </c>
      <c r="E57" s="57"/>
      <c r="F57" s="75">
        <f t="shared" si="1"/>
        <v>0</v>
      </c>
      <c r="G57" s="13"/>
      <c r="H57" s="11"/>
      <c r="I57" s="9"/>
      <c r="J57" s="10"/>
      <c r="K57" s="11"/>
      <c r="L57" s="12"/>
      <c r="X57" s="5"/>
    </row>
    <row r="58" spans="1:24" ht="20.100000000000001" customHeight="1" x14ac:dyDescent="0.25">
      <c r="A58" s="80">
        <v>224</v>
      </c>
      <c r="B58" s="79" t="s">
        <v>75</v>
      </c>
      <c r="C58" s="54" t="s">
        <v>2</v>
      </c>
      <c r="D58" s="58">
        <v>2</v>
      </c>
      <c r="E58" s="57"/>
      <c r="F58" s="75">
        <f t="shared" si="1"/>
        <v>0</v>
      </c>
      <c r="G58" s="13"/>
      <c r="H58" s="11"/>
      <c r="I58" s="9"/>
      <c r="J58" s="10"/>
      <c r="K58" s="11"/>
      <c r="L58" s="12"/>
      <c r="X58" s="5"/>
    </row>
    <row r="59" spans="1:24" ht="20.100000000000001" customHeight="1" x14ac:dyDescent="0.25">
      <c r="A59" s="74">
        <v>225</v>
      </c>
      <c r="B59" s="79" t="s">
        <v>76</v>
      </c>
      <c r="C59" s="54" t="s">
        <v>51</v>
      </c>
      <c r="D59" s="58">
        <v>240</v>
      </c>
      <c r="E59" s="57"/>
      <c r="F59" s="75">
        <f t="shared" si="1"/>
        <v>0</v>
      </c>
      <c r="G59" s="13"/>
      <c r="H59" s="11"/>
      <c r="I59" s="9"/>
      <c r="J59" s="10"/>
      <c r="K59" s="11"/>
      <c r="L59" s="12"/>
      <c r="O59" s="23"/>
      <c r="X59" s="5"/>
    </row>
    <row r="60" spans="1:24" ht="20.100000000000001" customHeight="1" x14ac:dyDescent="0.25">
      <c r="A60" s="80">
        <v>226</v>
      </c>
      <c r="B60" s="79" t="s">
        <v>77</v>
      </c>
      <c r="C60" s="54" t="s">
        <v>51</v>
      </c>
      <c r="D60" s="58">
        <v>152</v>
      </c>
      <c r="E60" s="57"/>
      <c r="F60" s="75">
        <f t="shared" si="1"/>
        <v>0</v>
      </c>
      <c r="G60" s="7"/>
      <c r="H60" s="8"/>
      <c r="I60" s="9"/>
      <c r="J60" s="10"/>
      <c r="K60" s="11"/>
      <c r="L60" s="12"/>
      <c r="X60" s="5"/>
    </row>
    <row r="61" spans="1:24" ht="20.100000000000001" customHeight="1" x14ac:dyDescent="0.25">
      <c r="A61" s="80">
        <v>227</v>
      </c>
      <c r="B61" s="79" t="s">
        <v>78</v>
      </c>
      <c r="C61" s="54" t="s">
        <v>51</v>
      </c>
      <c r="D61" s="58">
        <v>5758</v>
      </c>
      <c r="E61" s="57"/>
      <c r="F61" s="75">
        <f t="shared" si="1"/>
        <v>0</v>
      </c>
      <c r="G61" s="7"/>
      <c r="H61" s="8"/>
      <c r="I61" s="9"/>
      <c r="J61" s="10"/>
      <c r="K61" s="11"/>
      <c r="L61" s="12"/>
      <c r="X61" s="5"/>
    </row>
    <row r="62" spans="1:24" ht="20.100000000000001" customHeight="1" x14ac:dyDescent="0.25">
      <c r="A62" s="80">
        <v>228</v>
      </c>
      <c r="B62" s="79" t="s">
        <v>79</v>
      </c>
      <c r="C62" s="54" t="s">
        <v>2</v>
      </c>
      <c r="D62" s="58">
        <v>5</v>
      </c>
      <c r="E62" s="57"/>
      <c r="F62" s="75">
        <f t="shared" si="1"/>
        <v>0</v>
      </c>
      <c r="G62" s="7"/>
      <c r="H62" s="8"/>
      <c r="I62" s="9"/>
      <c r="J62" s="10"/>
      <c r="K62" s="11"/>
      <c r="L62" s="12"/>
      <c r="X62" s="5"/>
    </row>
    <row r="63" spans="1:24" ht="27" customHeight="1" x14ac:dyDescent="0.2">
      <c r="A63" s="122" t="s">
        <v>95</v>
      </c>
      <c r="B63" s="123"/>
      <c r="C63" s="123"/>
      <c r="D63" s="123"/>
      <c r="E63" s="124"/>
      <c r="F63" s="89">
        <f>SUM(F37:F62)</f>
        <v>0</v>
      </c>
      <c r="G63" s="7"/>
      <c r="H63" s="8"/>
      <c r="I63" s="9"/>
      <c r="J63" s="10"/>
      <c r="K63" s="11"/>
      <c r="L63" s="12"/>
      <c r="X63" s="5"/>
    </row>
    <row r="64" spans="1:24" ht="6" customHeight="1" x14ac:dyDescent="0.2">
      <c r="A64" s="98"/>
      <c r="B64" s="90"/>
      <c r="C64" s="90"/>
      <c r="D64" s="90"/>
      <c r="E64" s="91"/>
      <c r="F64" s="99"/>
      <c r="G64" s="7"/>
      <c r="H64" s="8"/>
      <c r="I64" s="8"/>
      <c r="J64" s="13"/>
      <c r="K64" s="11"/>
      <c r="L64" s="11"/>
      <c r="X64" s="5"/>
    </row>
    <row r="65" spans="1:166" s="86" customFormat="1" ht="28.5" customHeight="1" x14ac:dyDescent="0.2">
      <c r="A65" s="107" t="s">
        <v>88</v>
      </c>
      <c r="B65" s="108"/>
      <c r="C65" s="108"/>
      <c r="D65" s="108"/>
      <c r="E65" s="108"/>
      <c r="F65" s="109"/>
      <c r="G65" s="85"/>
      <c r="AC65" s="87"/>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row>
    <row r="66" spans="1:166" s="86" customFormat="1" ht="29.25" customHeight="1" x14ac:dyDescent="0.2">
      <c r="A66" s="131" t="s">
        <v>85</v>
      </c>
      <c r="B66" s="132"/>
      <c r="C66" s="132"/>
      <c r="D66" s="132"/>
      <c r="E66" s="133"/>
      <c r="F66" s="100">
        <f>SUM(F34+F63)</f>
        <v>0</v>
      </c>
      <c r="G66" s="85"/>
      <c r="AC66" s="87"/>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row>
    <row r="67" spans="1:166" s="86" customFormat="1" ht="12.75" customHeight="1" x14ac:dyDescent="0.2">
      <c r="A67" s="113" t="s">
        <v>20</v>
      </c>
      <c r="B67" s="114"/>
      <c r="C67" s="114"/>
      <c r="D67" s="114"/>
      <c r="E67" s="114"/>
      <c r="F67" s="115"/>
      <c r="G67" s="85"/>
      <c r="AC67" s="87"/>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row>
    <row r="68" spans="1:166" ht="23.25" customHeight="1" x14ac:dyDescent="0.2">
      <c r="A68" s="158" t="s">
        <v>86</v>
      </c>
      <c r="B68" s="159"/>
      <c r="C68" s="159"/>
      <c r="D68" s="159"/>
      <c r="E68" s="159"/>
      <c r="F68" s="160"/>
    </row>
    <row r="69" spans="1:166" ht="15" customHeight="1" thickBot="1" x14ac:dyDescent="0.25">
      <c r="A69" s="101"/>
      <c r="B69" s="161" t="s">
        <v>87</v>
      </c>
      <c r="C69" s="161"/>
      <c r="D69" s="161"/>
      <c r="E69" s="161"/>
      <c r="F69" s="162"/>
    </row>
    <row r="70" spans="1:166" ht="33" customHeight="1" x14ac:dyDescent="0.2">
      <c r="A70" s="128" t="s">
        <v>96</v>
      </c>
      <c r="B70" s="129"/>
      <c r="C70" s="129"/>
      <c r="D70" s="129"/>
      <c r="E70" s="129"/>
      <c r="F70" s="130"/>
    </row>
    <row r="71" spans="1:166" ht="6" customHeight="1" x14ac:dyDescent="0.2">
      <c r="A71" s="102"/>
      <c r="B71" s="60"/>
      <c r="C71" s="60"/>
      <c r="D71" s="59"/>
      <c r="E71" s="163"/>
      <c r="F71" s="164"/>
    </row>
    <row r="72" spans="1:166" ht="48.75" customHeight="1" x14ac:dyDescent="0.2">
      <c r="A72" s="116" t="s">
        <v>103</v>
      </c>
      <c r="B72" s="117"/>
      <c r="C72" s="117"/>
      <c r="D72" s="117"/>
      <c r="E72" s="117"/>
      <c r="F72" s="118"/>
      <c r="G72" s="7"/>
      <c r="H72" s="8"/>
      <c r="I72" s="9"/>
      <c r="J72" s="10"/>
      <c r="K72" s="11"/>
      <c r="L72" s="12"/>
      <c r="X72" s="5"/>
    </row>
    <row r="73" spans="1:166" s="33" customFormat="1" ht="25.5" customHeight="1" thickBot="1" x14ac:dyDescent="0.35">
      <c r="A73" s="72" t="s">
        <v>14</v>
      </c>
      <c r="B73" s="65" t="s">
        <v>15</v>
      </c>
      <c r="C73" s="46" t="s">
        <v>16</v>
      </c>
      <c r="D73" s="46" t="s">
        <v>17</v>
      </c>
      <c r="E73" s="47" t="s">
        <v>18</v>
      </c>
      <c r="F73" s="73" t="s">
        <v>19</v>
      </c>
      <c r="G73" s="48">
        <v>6.96</v>
      </c>
      <c r="H73" s="49" t="e">
        <f>+G73*#REF!</f>
        <v>#REF!</v>
      </c>
      <c r="I73" s="50" t="e">
        <f>+#REF!*G73</f>
        <v>#REF!</v>
      </c>
      <c r="J73" s="51">
        <v>6.96</v>
      </c>
      <c r="K73" s="49" t="e">
        <f>+J73*#REF!</f>
        <v>#REF!</v>
      </c>
      <c r="L73" s="52" t="e">
        <f>+J73*#REF!</f>
        <v>#REF!</v>
      </c>
      <c r="P73" s="33">
        <v>7.55</v>
      </c>
      <c r="R73" s="33">
        <v>12.5</v>
      </c>
      <c r="S73" s="33">
        <v>8</v>
      </c>
      <c r="T73" s="33">
        <v>12.9</v>
      </c>
      <c r="V73" s="33">
        <v>15.3</v>
      </c>
      <c r="X73" s="32">
        <f>AVERAGE(T73,U73,V73)</f>
        <v>14.100000000000001</v>
      </c>
      <c r="AD73" s="32"/>
      <c r="AE73" s="38"/>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row>
    <row r="74" spans="1:166" ht="20.100000000000001" customHeight="1" thickBot="1" x14ac:dyDescent="0.3">
      <c r="A74" s="80" t="s">
        <v>97</v>
      </c>
      <c r="B74" s="79" t="s">
        <v>59</v>
      </c>
      <c r="C74" s="54" t="s">
        <v>51</v>
      </c>
      <c r="D74" s="58">
        <v>4181</v>
      </c>
      <c r="E74" s="57"/>
      <c r="F74" s="75">
        <f>SUM(D74*E74)</f>
        <v>0</v>
      </c>
      <c r="G74" s="24"/>
      <c r="H74" s="25"/>
      <c r="I74" s="25"/>
      <c r="J74" s="26"/>
      <c r="K74" s="27"/>
      <c r="L74" s="27"/>
      <c r="M74" s="28"/>
      <c r="N74" s="28"/>
      <c r="O74" s="28"/>
      <c r="P74" s="28"/>
      <c r="Q74" s="28"/>
      <c r="R74" s="28"/>
      <c r="S74" s="28"/>
      <c r="T74" s="28"/>
      <c r="U74" s="28"/>
      <c r="V74" s="28"/>
      <c r="W74" s="28"/>
      <c r="X74" s="5"/>
      <c r="Y74" s="28"/>
      <c r="Z74" s="28"/>
      <c r="AA74" s="28"/>
      <c r="AB74" s="28"/>
      <c r="AC74" s="28"/>
    </row>
    <row r="75" spans="1:166" ht="20.100000000000001" customHeight="1" x14ac:dyDescent="0.25">
      <c r="A75" s="170" t="s">
        <v>111</v>
      </c>
      <c r="B75" s="171" t="s">
        <v>68</v>
      </c>
      <c r="C75" s="54" t="s">
        <v>2</v>
      </c>
      <c r="D75" s="58">
        <v>24</v>
      </c>
      <c r="E75" s="57"/>
      <c r="F75" s="75">
        <f>SUM(D75*E75)</f>
        <v>0</v>
      </c>
      <c r="G75" s="13"/>
      <c r="H75" s="11"/>
      <c r="I75" s="9"/>
      <c r="J75" s="10"/>
      <c r="K75" s="11"/>
      <c r="L75" s="12"/>
      <c r="X75" s="5"/>
    </row>
    <row r="76" spans="1:166" ht="36" customHeight="1" x14ac:dyDescent="0.2">
      <c r="A76" s="107" t="s">
        <v>105</v>
      </c>
      <c r="B76" s="108"/>
      <c r="C76" s="108"/>
      <c r="D76" s="108"/>
      <c r="E76" s="108"/>
      <c r="F76" s="109"/>
      <c r="G76" s="29"/>
      <c r="H76" s="30"/>
      <c r="I76" s="30"/>
      <c r="J76" s="29"/>
      <c r="K76" s="31"/>
      <c r="L76" s="31"/>
      <c r="M76" s="28"/>
      <c r="N76" s="28"/>
      <c r="O76" s="28"/>
      <c r="P76" s="28"/>
      <c r="Q76" s="28"/>
      <c r="R76" s="28"/>
      <c r="S76" s="28"/>
      <c r="T76" s="28"/>
      <c r="U76" s="28"/>
      <c r="V76" s="28"/>
      <c r="W76" s="28"/>
      <c r="X76" s="5"/>
      <c r="Y76" s="28"/>
      <c r="Z76" s="28"/>
      <c r="AA76" s="28"/>
      <c r="AB76" s="28"/>
      <c r="AC76" s="28"/>
    </row>
    <row r="77" spans="1:166" ht="29.25" customHeight="1" x14ac:dyDescent="0.3">
      <c r="A77" s="110" t="s">
        <v>101</v>
      </c>
      <c r="B77" s="111"/>
      <c r="C77" s="111"/>
      <c r="D77" s="111"/>
      <c r="E77" s="112"/>
      <c r="F77" s="76">
        <f>SUM(F74:F75)</f>
        <v>0</v>
      </c>
      <c r="G77" s="5"/>
      <c r="H77" s="5"/>
      <c r="I77" s="5"/>
      <c r="J77" s="5"/>
      <c r="K77" s="5"/>
      <c r="L77" s="5"/>
      <c r="M77" s="5"/>
      <c r="N77" s="5"/>
      <c r="O77" s="5"/>
      <c r="P77" s="5"/>
      <c r="Q77" s="5"/>
      <c r="R77" s="5"/>
      <c r="S77" s="5"/>
      <c r="T77" s="5"/>
      <c r="U77" s="5"/>
      <c r="V77" s="5"/>
      <c r="W77" s="5"/>
      <c r="X77" s="5"/>
      <c r="Y77" s="5"/>
      <c r="Z77" s="5"/>
      <c r="AA77" s="5"/>
      <c r="AB77" s="5"/>
      <c r="AC77" s="5"/>
    </row>
    <row r="78" spans="1:166" ht="12.75" customHeight="1" x14ac:dyDescent="0.2">
      <c r="A78" s="113" t="s">
        <v>20</v>
      </c>
      <c r="B78" s="114"/>
      <c r="C78" s="114"/>
      <c r="D78" s="114"/>
      <c r="E78" s="114"/>
      <c r="F78" s="115"/>
    </row>
    <row r="79" spans="1:166" ht="6.75" customHeight="1" x14ac:dyDescent="0.2">
      <c r="A79" s="77"/>
      <c r="B79" s="60"/>
      <c r="C79" s="59"/>
      <c r="D79" s="59"/>
      <c r="E79" s="61"/>
      <c r="F79" s="78"/>
    </row>
    <row r="80" spans="1:166" ht="48.75" customHeight="1" x14ac:dyDescent="0.2">
      <c r="A80" s="116" t="s">
        <v>104</v>
      </c>
      <c r="B80" s="117"/>
      <c r="C80" s="117"/>
      <c r="D80" s="117"/>
      <c r="E80" s="117"/>
      <c r="F80" s="118"/>
      <c r="G80" s="7"/>
      <c r="H80" s="8"/>
      <c r="I80" s="9"/>
      <c r="J80" s="10"/>
      <c r="K80" s="11"/>
      <c r="L80" s="12"/>
      <c r="X80" s="5"/>
    </row>
    <row r="81" spans="1:166" s="33" customFormat="1" ht="25.5" customHeight="1" thickBot="1" x14ac:dyDescent="0.35">
      <c r="A81" s="72" t="s">
        <v>14</v>
      </c>
      <c r="B81" s="65" t="s">
        <v>15</v>
      </c>
      <c r="C81" s="46" t="s">
        <v>16</v>
      </c>
      <c r="D81" s="46" t="s">
        <v>17</v>
      </c>
      <c r="E81" s="47" t="s">
        <v>18</v>
      </c>
      <c r="F81" s="73" t="s">
        <v>19</v>
      </c>
      <c r="G81" s="48">
        <v>6.96</v>
      </c>
      <c r="H81" s="49" t="e">
        <f>+G81*#REF!</f>
        <v>#REF!</v>
      </c>
      <c r="I81" s="50" t="e">
        <f>+#REF!*G81</f>
        <v>#REF!</v>
      </c>
      <c r="J81" s="51">
        <v>6.96</v>
      </c>
      <c r="K81" s="49" t="e">
        <f>+J81*#REF!</f>
        <v>#REF!</v>
      </c>
      <c r="L81" s="52" t="e">
        <f>+J81*#REF!</f>
        <v>#REF!</v>
      </c>
      <c r="P81" s="33">
        <v>7.55</v>
      </c>
      <c r="R81" s="33">
        <v>12.5</v>
      </c>
      <c r="S81" s="33">
        <v>8</v>
      </c>
      <c r="T81" s="33">
        <v>12.9</v>
      </c>
      <c r="V81" s="33">
        <v>15.3</v>
      </c>
      <c r="X81" s="32">
        <f>AVERAGE(T81,U81,V81)</f>
        <v>14.100000000000001</v>
      </c>
      <c r="AD81" s="32"/>
      <c r="AE81" s="38"/>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row>
    <row r="82" spans="1:166" ht="20.100000000000001" customHeight="1" thickBot="1" x14ac:dyDescent="0.3">
      <c r="A82" s="80" t="s">
        <v>80</v>
      </c>
      <c r="B82" s="79" t="s">
        <v>98</v>
      </c>
      <c r="C82" s="54" t="s">
        <v>51</v>
      </c>
      <c r="D82" s="58">
        <v>4181</v>
      </c>
      <c r="E82" s="57"/>
      <c r="F82" s="75">
        <f>SUM(D82*E82)</f>
        <v>0</v>
      </c>
      <c r="G82" s="24"/>
      <c r="H82" s="25"/>
      <c r="I82" s="25"/>
      <c r="J82" s="26"/>
      <c r="K82" s="27"/>
      <c r="L82" s="27"/>
      <c r="M82" s="28"/>
      <c r="N82" s="28"/>
      <c r="O82" s="28"/>
      <c r="P82" s="28"/>
      <c r="Q82" s="28"/>
      <c r="R82" s="28"/>
      <c r="S82" s="28"/>
      <c r="T82" s="28"/>
      <c r="U82" s="28"/>
      <c r="V82" s="28"/>
      <c r="W82" s="28"/>
      <c r="X82" s="5"/>
      <c r="Y82" s="28"/>
      <c r="Z82" s="28"/>
      <c r="AA82" s="28"/>
      <c r="AB82" s="28"/>
      <c r="AC82" s="28"/>
    </row>
    <row r="83" spans="1:166" ht="20.100000000000001" customHeight="1" x14ac:dyDescent="0.25">
      <c r="A83" s="170" t="s">
        <v>112</v>
      </c>
      <c r="B83" s="171" t="s">
        <v>67</v>
      </c>
      <c r="C83" s="54" t="s">
        <v>2</v>
      </c>
      <c r="D83" s="58">
        <v>24</v>
      </c>
      <c r="E83" s="57"/>
      <c r="F83" s="75">
        <f>SUM(D83*E83)</f>
        <v>0</v>
      </c>
      <c r="G83" s="13"/>
      <c r="H83" s="11"/>
      <c r="I83" s="9"/>
      <c r="J83" s="10"/>
      <c r="K83" s="11"/>
      <c r="L83" s="12"/>
      <c r="X83" s="5"/>
    </row>
    <row r="84" spans="1:166" ht="36" customHeight="1" x14ac:dyDescent="0.2">
      <c r="A84" s="107" t="s">
        <v>105</v>
      </c>
      <c r="B84" s="108"/>
      <c r="C84" s="108"/>
      <c r="D84" s="108"/>
      <c r="E84" s="108"/>
      <c r="F84" s="109"/>
      <c r="G84" s="29"/>
      <c r="H84" s="30"/>
      <c r="I84" s="30"/>
      <c r="J84" s="29"/>
      <c r="K84" s="31"/>
      <c r="L84" s="31"/>
      <c r="M84" s="28"/>
      <c r="N84" s="28"/>
      <c r="O84" s="28"/>
      <c r="P84" s="28"/>
      <c r="Q84" s="28"/>
      <c r="R84" s="28"/>
      <c r="S84" s="28"/>
      <c r="T84" s="28"/>
      <c r="U84" s="28"/>
      <c r="V84" s="28"/>
      <c r="W84" s="28"/>
      <c r="X84" s="5"/>
      <c r="Y84" s="28"/>
      <c r="Z84" s="28"/>
      <c r="AA84" s="28"/>
      <c r="AB84" s="28"/>
      <c r="AC84" s="28"/>
    </row>
    <row r="85" spans="1:166" ht="29.25" customHeight="1" x14ac:dyDescent="0.3">
      <c r="A85" s="110" t="s">
        <v>102</v>
      </c>
      <c r="B85" s="111"/>
      <c r="C85" s="111"/>
      <c r="D85" s="111"/>
      <c r="E85" s="112"/>
      <c r="F85" s="76">
        <f>SUM(F82:F83)</f>
        <v>0</v>
      </c>
      <c r="G85" s="5"/>
      <c r="H85" s="5"/>
      <c r="I85" s="5"/>
      <c r="J85" s="5"/>
      <c r="K85" s="5"/>
      <c r="L85" s="5"/>
      <c r="M85" s="5"/>
      <c r="N85" s="5"/>
      <c r="O85" s="5"/>
      <c r="P85" s="5"/>
      <c r="Q85" s="5"/>
      <c r="R85" s="5"/>
      <c r="S85" s="5"/>
      <c r="T85" s="5"/>
      <c r="U85" s="5"/>
      <c r="V85" s="5"/>
      <c r="W85" s="5"/>
      <c r="X85" s="5"/>
      <c r="Y85" s="5"/>
      <c r="Z85" s="5"/>
      <c r="AA85" s="5"/>
      <c r="AB85" s="5"/>
      <c r="AC85" s="5"/>
    </row>
    <row r="86" spans="1:166" ht="13.5" customHeight="1" x14ac:dyDescent="0.2">
      <c r="A86" s="113" t="s">
        <v>20</v>
      </c>
      <c r="B86" s="114"/>
      <c r="C86" s="114"/>
      <c r="D86" s="114"/>
      <c r="E86" s="114"/>
      <c r="F86" s="115"/>
    </row>
    <row r="87" spans="1:166" ht="5.25" customHeight="1" x14ac:dyDescent="0.2">
      <c r="A87" s="77"/>
      <c r="B87" s="60"/>
      <c r="C87" s="59"/>
      <c r="D87" s="59"/>
      <c r="E87" s="61"/>
      <c r="F87" s="78"/>
    </row>
    <row r="88" spans="1:166" ht="38.25" customHeight="1" x14ac:dyDescent="0.2">
      <c r="A88" s="165" t="s">
        <v>89</v>
      </c>
      <c r="B88" s="166"/>
      <c r="C88" s="166"/>
      <c r="D88" s="166"/>
      <c r="E88" s="166"/>
      <c r="F88" s="167"/>
    </row>
    <row r="89" spans="1:166" ht="34.5" customHeight="1" x14ac:dyDescent="0.2">
      <c r="A89" s="119" t="s">
        <v>90</v>
      </c>
      <c r="B89" s="120"/>
      <c r="C89" s="120"/>
      <c r="D89" s="120"/>
      <c r="E89" s="121"/>
      <c r="F89" s="103">
        <f>SUM(F66+F77+F85)</f>
        <v>0</v>
      </c>
    </row>
    <row r="90" spans="1:166" ht="13.5" customHeight="1" x14ac:dyDescent="0.2">
      <c r="A90" s="113" t="s">
        <v>20</v>
      </c>
      <c r="B90" s="114"/>
      <c r="C90" s="114"/>
      <c r="D90" s="114"/>
      <c r="E90" s="114"/>
      <c r="F90" s="115"/>
    </row>
    <row r="91" spans="1:166" ht="23.25" customHeight="1" x14ac:dyDescent="0.2">
      <c r="A91" s="158" t="s">
        <v>91</v>
      </c>
      <c r="B91" s="159"/>
      <c r="C91" s="159"/>
      <c r="D91" s="159"/>
      <c r="E91" s="159"/>
      <c r="F91" s="160"/>
    </row>
    <row r="92" spans="1:166" ht="15" customHeight="1" thickBot="1" x14ac:dyDescent="0.25">
      <c r="A92" s="104"/>
      <c r="B92" s="168" t="s">
        <v>87</v>
      </c>
      <c r="C92" s="168"/>
      <c r="D92" s="168"/>
      <c r="E92" s="168"/>
      <c r="F92" s="169"/>
    </row>
    <row r="93" spans="1:166" ht="33" customHeight="1" x14ac:dyDescent="0.2">
      <c r="A93" s="128" t="s">
        <v>108</v>
      </c>
      <c r="B93" s="129"/>
      <c r="C93" s="129"/>
      <c r="D93" s="129"/>
      <c r="E93" s="129"/>
      <c r="F93" s="130"/>
    </row>
    <row r="94" spans="1:166" ht="6" customHeight="1" x14ac:dyDescent="0.2">
      <c r="A94" s="105"/>
      <c r="B94" s="96"/>
      <c r="C94" s="96"/>
      <c r="D94" s="96"/>
      <c r="E94" s="96"/>
      <c r="F94" s="106"/>
    </row>
    <row r="95" spans="1:166" ht="48.75" customHeight="1" x14ac:dyDescent="0.2">
      <c r="A95" s="116" t="s">
        <v>99</v>
      </c>
      <c r="B95" s="117"/>
      <c r="C95" s="117"/>
      <c r="D95" s="117"/>
      <c r="E95" s="117"/>
      <c r="F95" s="118"/>
      <c r="G95" s="7"/>
      <c r="H95" s="8"/>
      <c r="I95" s="9"/>
      <c r="J95" s="10"/>
      <c r="K95" s="11"/>
      <c r="L95" s="12"/>
      <c r="X95" s="5"/>
    </row>
    <row r="96" spans="1:166" s="33" customFormat="1" ht="25.5" customHeight="1" thickBot="1" x14ac:dyDescent="0.35">
      <c r="A96" s="72" t="s">
        <v>14</v>
      </c>
      <c r="B96" s="65" t="s">
        <v>15</v>
      </c>
      <c r="C96" s="46" t="s">
        <v>16</v>
      </c>
      <c r="D96" s="46" t="s">
        <v>17</v>
      </c>
      <c r="E96" s="47" t="s">
        <v>18</v>
      </c>
      <c r="F96" s="73" t="s">
        <v>19</v>
      </c>
      <c r="G96" s="48">
        <v>6.96</v>
      </c>
      <c r="H96" s="49" t="e">
        <f>+G96*#REF!</f>
        <v>#REF!</v>
      </c>
      <c r="I96" s="50" t="e">
        <f>+#REF!*G96</f>
        <v>#REF!</v>
      </c>
      <c r="J96" s="51">
        <v>6.96</v>
      </c>
      <c r="K96" s="49" t="e">
        <f>+J96*#REF!</f>
        <v>#REF!</v>
      </c>
      <c r="L96" s="52" t="e">
        <f>+J96*#REF!</f>
        <v>#REF!</v>
      </c>
      <c r="P96" s="33">
        <v>7.55</v>
      </c>
      <c r="R96" s="33">
        <v>12.5</v>
      </c>
      <c r="S96" s="33">
        <v>8</v>
      </c>
      <c r="T96" s="33">
        <v>12.9</v>
      </c>
      <c r="V96" s="33">
        <v>15.3</v>
      </c>
      <c r="X96" s="32">
        <f>AVERAGE(T96,U96,V96)</f>
        <v>14.100000000000001</v>
      </c>
      <c r="AD96" s="32"/>
      <c r="AE96" s="38"/>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c r="EZ96" s="32"/>
      <c r="FA96" s="32"/>
      <c r="FB96" s="32"/>
      <c r="FC96" s="32"/>
      <c r="FD96" s="32"/>
      <c r="FE96" s="32"/>
      <c r="FF96" s="32"/>
      <c r="FG96" s="32"/>
      <c r="FH96" s="32"/>
      <c r="FI96" s="32"/>
      <c r="FJ96" s="32"/>
    </row>
    <row r="97" spans="1:29" ht="20.100000000000001" customHeight="1" thickBot="1" x14ac:dyDescent="0.3">
      <c r="A97" s="97" t="s">
        <v>81</v>
      </c>
      <c r="B97" s="79" t="s">
        <v>82</v>
      </c>
      <c r="C97" s="58" t="s">
        <v>50</v>
      </c>
      <c r="D97" s="58">
        <v>1225</v>
      </c>
      <c r="E97" s="57"/>
      <c r="F97" s="75">
        <f>SUM(D97*E97)</f>
        <v>0</v>
      </c>
      <c r="G97" s="24"/>
      <c r="H97" s="25"/>
      <c r="I97" s="25"/>
      <c r="J97" s="26"/>
      <c r="K97" s="27"/>
      <c r="L97" s="27"/>
      <c r="M97" s="28"/>
      <c r="N97" s="28"/>
      <c r="O97" s="28"/>
      <c r="P97" s="28"/>
      <c r="Q97" s="28"/>
      <c r="R97" s="28"/>
      <c r="S97" s="28"/>
      <c r="T97" s="28"/>
      <c r="U97" s="28"/>
      <c r="V97" s="28"/>
      <c r="W97" s="28"/>
      <c r="X97" s="5"/>
      <c r="Y97" s="28"/>
      <c r="Z97" s="28"/>
      <c r="AA97" s="28"/>
      <c r="AB97" s="28"/>
      <c r="AC97" s="28"/>
    </row>
    <row r="98" spans="1:29" ht="29.25" customHeight="1" x14ac:dyDescent="0.3">
      <c r="A98" s="110" t="s">
        <v>100</v>
      </c>
      <c r="B98" s="111"/>
      <c r="C98" s="111"/>
      <c r="D98" s="111"/>
      <c r="E98" s="112"/>
      <c r="F98" s="76">
        <f>SUM(F97)</f>
        <v>0</v>
      </c>
      <c r="G98" s="5"/>
      <c r="H98" s="5"/>
      <c r="I98" s="5"/>
      <c r="J98" s="5"/>
      <c r="K98" s="5"/>
      <c r="L98" s="5"/>
      <c r="M98" s="5"/>
      <c r="N98" s="5"/>
      <c r="O98" s="5"/>
      <c r="P98" s="5"/>
      <c r="Q98" s="5"/>
      <c r="R98" s="5"/>
      <c r="S98" s="5"/>
      <c r="T98" s="5"/>
      <c r="U98" s="5"/>
      <c r="V98" s="5"/>
      <c r="W98" s="5"/>
      <c r="X98" s="5"/>
      <c r="Y98" s="5"/>
      <c r="Z98" s="5"/>
      <c r="AA98" s="5"/>
      <c r="AB98" s="5"/>
      <c r="AC98" s="5"/>
    </row>
    <row r="99" spans="1:29" ht="10.5" customHeight="1" x14ac:dyDescent="0.2">
      <c r="A99" s="113" t="s">
        <v>20</v>
      </c>
      <c r="B99" s="114"/>
      <c r="C99" s="114"/>
      <c r="D99" s="114"/>
      <c r="E99" s="114"/>
      <c r="F99" s="115"/>
    </row>
    <row r="100" spans="1:29" ht="42.75" customHeight="1" x14ac:dyDescent="0.3">
      <c r="A100" s="152" t="s">
        <v>83</v>
      </c>
      <c r="B100" s="153"/>
      <c r="C100" s="153"/>
      <c r="D100" s="153"/>
      <c r="E100" s="153"/>
      <c r="F100" s="154"/>
    </row>
    <row r="101" spans="1:29" ht="20.100000000000001" customHeight="1" thickBot="1" x14ac:dyDescent="0.25">
      <c r="A101" s="155" t="s">
        <v>110</v>
      </c>
      <c r="B101" s="156"/>
      <c r="C101" s="156"/>
      <c r="D101" s="156"/>
      <c r="E101" s="156"/>
      <c r="F101" s="157"/>
    </row>
    <row r="102" spans="1:29" ht="20.100000000000001" customHeight="1" x14ac:dyDescent="0.25">
      <c r="A102" s="62"/>
      <c r="B102" s="62"/>
      <c r="C102" s="62"/>
      <c r="D102" s="62"/>
      <c r="E102" s="63"/>
      <c r="F102" s="64"/>
    </row>
    <row r="103" spans="1:29" ht="20.100000000000001" customHeight="1" x14ac:dyDescent="0.25">
      <c r="A103" s="62"/>
      <c r="B103" s="62"/>
      <c r="C103" s="62"/>
      <c r="D103" s="62"/>
      <c r="E103" s="63"/>
      <c r="F103" s="64"/>
    </row>
    <row r="104" spans="1:29" ht="20.100000000000001" customHeight="1" x14ac:dyDescent="0.25">
      <c r="A104" s="62"/>
      <c r="B104" s="62"/>
      <c r="C104" s="62"/>
      <c r="D104" s="62"/>
      <c r="E104" s="63"/>
      <c r="F104" s="64"/>
    </row>
    <row r="105" spans="1:29" ht="20.100000000000001" customHeight="1" x14ac:dyDescent="0.2"/>
    <row r="106" spans="1:29" ht="20.100000000000001" customHeight="1" x14ac:dyDescent="0.2"/>
    <row r="107" spans="1:29" ht="20.100000000000001" customHeight="1" x14ac:dyDescent="0.2"/>
    <row r="108" spans="1:29" ht="20.100000000000001" customHeight="1" x14ac:dyDescent="0.2"/>
    <row r="109" spans="1:29" ht="20.100000000000001" customHeight="1" x14ac:dyDescent="0.2"/>
    <row r="110" spans="1:29" ht="20.100000000000001" customHeight="1" x14ac:dyDescent="0.2"/>
    <row r="111" spans="1:29" ht="20.100000000000001" customHeight="1" x14ac:dyDescent="0.2"/>
    <row r="112" spans="1:29"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sheetData>
  <mergeCells count="36">
    <mergeCell ref="A100:F100"/>
    <mergeCell ref="A86:F86"/>
    <mergeCell ref="A101:F101"/>
    <mergeCell ref="A34:E34"/>
    <mergeCell ref="A77:E77"/>
    <mergeCell ref="A65:F65"/>
    <mergeCell ref="A67:F67"/>
    <mergeCell ref="A68:F68"/>
    <mergeCell ref="B69:F69"/>
    <mergeCell ref="E71:F71"/>
    <mergeCell ref="A72:F72"/>
    <mergeCell ref="A88:F88"/>
    <mergeCell ref="A90:F90"/>
    <mergeCell ref="A91:F91"/>
    <mergeCell ref="B92:F92"/>
    <mergeCell ref="A93:F93"/>
    <mergeCell ref="B7:F7"/>
    <mergeCell ref="B1:F4"/>
    <mergeCell ref="B9:F9"/>
    <mergeCell ref="A11:F11"/>
    <mergeCell ref="A12:F15"/>
    <mergeCell ref="A17:F17"/>
    <mergeCell ref="A63:E63"/>
    <mergeCell ref="A18:F18"/>
    <mergeCell ref="A35:F35"/>
    <mergeCell ref="A70:F70"/>
    <mergeCell ref="A66:E66"/>
    <mergeCell ref="A76:F76"/>
    <mergeCell ref="A84:F84"/>
    <mergeCell ref="A98:E98"/>
    <mergeCell ref="A99:F99"/>
    <mergeCell ref="A95:F95"/>
    <mergeCell ref="A78:F78"/>
    <mergeCell ref="A89:E89"/>
    <mergeCell ref="A80:F80"/>
    <mergeCell ref="A85:E85"/>
  </mergeCells>
  <phoneticPr fontId="0" type="noConversion"/>
  <printOptions horizontalCentered="1"/>
  <pageMargins left="0.2" right="0.2" top="0.25" bottom="0.5" header="0.3" footer="0.3"/>
  <pageSetup scale="50" fitToHeight="0" orientation="portrait" r:id="rId1"/>
  <headerFooter alignWithMargins="0">
    <oddFooter>&amp;CPage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DC38A0EF-4007-4E54-B2E9-67E1071D072A}"/>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SCHED</vt:lpstr>
      <vt:lpstr>'BID SCHED'!Print_Area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Dennard, Robin</cp:lastModifiedBy>
  <cp:lastPrinted>2018-04-13T13:17:59Z</cp:lastPrinted>
  <dcterms:created xsi:type="dcterms:W3CDTF">1998-06-09T19:27:04Z</dcterms:created>
  <dcterms:modified xsi:type="dcterms:W3CDTF">2018-05-11T19:39:17Z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