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S:\Procurement Management\WORKAREA\KACEY\Active\B240052KLB - Boca Grande Community Center Tile Roof Replacement\3 - FINAL POSTED Solicitation Docs\"/>
    </mc:Choice>
  </mc:AlternateContent>
  <xr:revisionPtr revIDLastSave="0" documentId="13_ncr:1_{AE3A82B8-3B0E-4DF9-A846-EC2EEF68519D}" xr6:coauthVersionLast="47" xr6:coauthVersionMax="47" xr10:uidLastSave="{00000000-0000-0000-0000-000000000000}"/>
  <bookViews>
    <workbookView xWindow="-120" yWindow="-120" windowWidth="29040" windowHeight="15720" tabRatio="601" firstSheet="3" activeTab="3" xr2:uid="{00000000-000D-0000-FFFF-FFFF00000000}"/>
  </bookViews>
  <sheets>
    <sheet name="1289169-Fac (HC Bldg 1)" sheetId="4" state="hidden" r:id="rId1"/>
    <sheet name="1289172-Fac (HC Bldg 2)" sheetId="5" state="hidden" r:id="rId2"/>
    <sheet name="1289173-Fac (HC Bldg 3)" sheetId="6" state="hidden" r:id="rId3"/>
    <sheet name="1289197 Boca Grand CC Roof" sheetId="43" r:id="rId4"/>
  </sheets>
  <definedNames>
    <definedName name="_xlnm.Print_Area" localSheetId="0">'1289169-Fac (HC Bldg 1)'!$A$1:$F$61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3" l="1"/>
  <c r="F33" i="43" s="1"/>
  <c r="F32" i="43"/>
  <c r="F25" i="43"/>
  <c r="F24" i="43"/>
  <c r="F23" i="43"/>
  <c r="F22" i="43"/>
  <c r="F21" i="43"/>
  <c r="F20" i="43"/>
  <c r="F26" i="43" l="1"/>
  <c r="E36" i="43" s="1"/>
  <c r="F36" i="5"/>
  <c r="F37" i="5"/>
  <c r="D35" i="5"/>
  <c r="F35" i="5" s="1"/>
  <c r="D34" i="5"/>
  <c r="F34" i="5" s="1"/>
  <c r="D26" i="5"/>
  <c r="D32" i="5"/>
  <c r="F32" i="5" s="1"/>
  <c r="D31" i="5"/>
  <c r="F31" i="5" s="1"/>
  <c r="D30" i="5"/>
  <c r="F30" i="5" s="1"/>
  <c r="D29" i="5"/>
  <c r="D28" i="5"/>
  <c r="D27" i="5"/>
  <c r="D25" i="5"/>
  <c r="D21" i="5"/>
  <c r="F38" i="4" l="1"/>
  <c r="F39" i="4"/>
  <c r="F40" i="4"/>
  <c r="D36" i="4" l="1"/>
  <c r="D34" i="4"/>
  <c r="F34" i="4" l="1"/>
  <c r="F35" i="4"/>
  <c r="F36" i="4"/>
  <c r="D29" i="4"/>
  <c r="D21" i="4"/>
  <c r="D33" i="4"/>
  <c r="F33" i="4" s="1"/>
  <c r="F24" i="5" l="1"/>
  <c r="F22" i="5"/>
  <c r="F22" i="4"/>
  <c r="D22" i="6"/>
  <c r="F22" i="6" s="1"/>
  <c r="F23" i="5"/>
  <c r="F21" i="5"/>
  <c r="F24" i="4"/>
  <c r="F25" i="4"/>
  <c r="F26" i="4"/>
  <c r="F27" i="4"/>
  <c r="F28" i="4"/>
  <c r="F29" i="4"/>
  <c r="F30" i="4"/>
  <c r="F23" i="4"/>
  <c r="F47" i="6"/>
  <c r="F46" i="6"/>
  <c r="F45" i="6"/>
  <c r="F44" i="6"/>
  <c r="F43" i="6"/>
  <c r="F42" i="6"/>
  <c r="F41" i="6"/>
  <c r="F40" i="6"/>
  <c r="F36" i="6"/>
  <c r="F35" i="6"/>
  <c r="F34" i="6"/>
  <c r="F33" i="6"/>
  <c r="F32" i="6"/>
  <c r="F31" i="6"/>
  <c r="F30" i="6"/>
  <c r="F29" i="6"/>
  <c r="F28" i="6"/>
  <c r="F27" i="6"/>
  <c r="F26" i="6"/>
  <c r="F25" i="6"/>
  <c r="F24" i="6"/>
  <c r="F23" i="6"/>
  <c r="F21" i="6"/>
  <c r="F50" i="5"/>
  <c r="F49" i="5"/>
  <c r="F48" i="5"/>
  <c r="F47" i="5"/>
  <c r="F46" i="5"/>
  <c r="F45" i="5"/>
  <c r="F44" i="5"/>
  <c r="F43" i="5"/>
  <c r="F39" i="5"/>
  <c r="F38" i="5"/>
  <c r="F33" i="5"/>
  <c r="F29" i="5"/>
  <c r="F28" i="5"/>
  <c r="F27" i="5"/>
  <c r="F26" i="5"/>
  <c r="F25" i="5"/>
  <c r="F37" i="6" l="1"/>
  <c r="F48" i="6"/>
  <c r="F51" i="5"/>
  <c r="F40" i="5"/>
  <c r="E54" i="5" s="1"/>
  <c r="E51" i="6" l="1"/>
  <c r="F21" i="4" l="1"/>
  <c r="F49" i="4" l="1"/>
  <c r="F50" i="4"/>
  <c r="F51" i="4"/>
  <c r="F52" i="4"/>
  <c r="F53" i="4"/>
  <c r="F54" i="4"/>
  <c r="F31" i="4"/>
  <c r="F32" i="4"/>
  <c r="F37" i="4"/>
  <c r="F41" i="4"/>
  <c r="F42" i="4"/>
  <c r="F43" i="4"/>
  <c r="F44" i="4" l="1"/>
  <c r="F48" i="4" l="1"/>
  <c r="F47" i="4"/>
  <c r="F55" i="4" l="1"/>
  <c r="E58" i="4" s="1"/>
</calcChain>
</file>

<file path=xl/sharedStrings.xml><?xml version="1.0" encoding="utf-8"?>
<sst xmlns="http://schemas.openxmlformats.org/spreadsheetml/2006/main" count="290" uniqueCount="103">
  <si>
    <t>DI #</t>
  </si>
  <si>
    <t>Division</t>
  </si>
  <si>
    <t>Parks</t>
  </si>
  <si>
    <r>
      <t xml:space="preserve">PROCUREMENT MANAGEMENT DEPARTMENT
</t>
    </r>
    <r>
      <rPr>
        <b/>
        <u/>
        <sz val="18"/>
        <rFont val="Arial"/>
        <family val="2"/>
      </rPr>
      <t>BID/PROPOSAL FORM</t>
    </r>
  </si>
  <si>
    <t>COMPANY NAME:</t>
  </si>
  <si>
    <t>SOLICITATION:</t>
  </si>
  <si>
    <t>Having carefully examined the Contract Documents, Contractor/Vendor proposes to furnish the following which meeting these specifications.</t>
  </si>
  <si>
    <r>
      <rPr>
        <b/>
        <sz val="10"/>
        <rFont val="Arial"/>
        <family val="2"/>
      </rPr>
      <t>PRICING</t>
    </r>
    <r>
      <rPr>
        <sz val="10"/>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0"/>
        <rFont val="Arial"/>
        <family val="2"/>
      </rPr>
      <t xml:space="preserve">
PLEASE ENSURE you have provided a printed copy of the Bid Schedule with your hard copy submission packages and provided the excel version with your digital submission package.</t>
    </r>
  </si>
  <si>
    <t>Description</t>
  </si>
  <si>
    <t>Facilities</t>
  </si>
  <si>
    <t>Henderson Complex - Building 1 Administration</t>
  </si>
  <si>
    <t>1765 Henderson Avenue, Fort Myers Fl 33916</t>
  </si>
  <si>
    <t>Prefab Metal Frame Building</t>
  </si>
  <si>
    <t>Item</t>
  </si>
  <si>
    <t xml:space="preserve">Unit of
Measure </t>
  </si>
  <si>
    <t>Estimated
Quantity</t>
  </si>
  <si>
    <t>Unit Price</t>
  </si>
  <si>
    <t>Extended
Amount</t>
  </si>
  <si>
    <t>01-01</t>
  </si>
  <si>
    <t>Aluminum riser pans</t>
  </si>
  <si>
    <t>LF</t>
  </si>
  <si>
    <t>01-02</t>
  </si>
  <si>
    <t>Aluminum receiving channel</t>
  </si>
  <si>
    <t>01-03</t>
  </si>
  <si>
    <t>Aluminum gutter</t>
  </si>
  <si>
    <t>01-04</t>
  </si>
  <si>
    <t>Aluminum downspout</t>
  </si>
  <si>
    <t>02-01</t>
  </si>
  <si>
    <t>ADA parking sign</t>
  </si>
  <si>
    <t>EA</t>
  </si>
  <si>
    <t>02-02</t>
  </si>
  <si>
    <t>Glvanized post for ADA parking sign</t>
  </si>
  <si>
    <t>03-01</t>
  </si>
  <si>
    <t>03-02</t>
  </si>
  <si>
    <t>Exterior light fixture</t>
  </si>
  <si>
    <t>03-03</t>
  </si>
  <si>
    <t>03-04</t>
  </si>
  <si>
    <t>Aluminum square support beam</t>
  </si>
  <si>
    <t>03-05</t>
  </si>
  <si>
    <t>Aluminum rectangular beam</t>
  </si>
  <si>
    <t>03-06</t>
  </si>
  <si>
    <t>Aluminum square columns</t>
  </si>
  <si>
    <t>04-01</t>
  </si>
  <si>
    <t>04-02</t>
  </si>
  <si>
    <t>04-03</t>
  </si>
  <si>
    <t>05-01</t>
  </si>
  <si>
    <t>05-02</t>
  </si>
  <si>
    <t>05-03</t>
  </si>
  <si>
    <t>05-04</t>
  </si>
  <si>
    <t>05-05</t>
  </si>
  <si>
    <t>05-06</t>
  </si>
  <si>
    <t>Exterior wall stell cladding</t>
  </si>
  <si>
    <t>SF</t>
  </si>
  <si>
    <t>SUBTOTAL:  SECTION TITLE</t>
  </si>
  <si>
    <t>BID SUMMARY</t>
  </si>
  <si>
    <t>PROJECT TOTAL</t>
  </si>
  <si>
    <t>**Quantities are not guaranteed.  Final payment will be based on actual quantities.</t>
  </si>
  <si>
    <t>PROJECT TOTAL:</t>
  </si>
  <si>
    <t>(Use Words to Write Total)</t>
  </si>
  <si>
    <t>Henderson Complex - Building 2 Warehouse</t>
  </si>
  <si>
    <t>Prefab Metal Framed Building</t>
  </si>
  <si>
    <t>Aluminum riser pans (white)</t>
  </si>
  <si>
    <t>02-04</t>
  </si>
  <si>
    <t>02-05</t>
  </si>
  <si>
    <t>02-06</t>
  </si>
  <si>
    <t>Light Fixture</t>
  </si>
  <si>
    <t>06-01</t>
  </si>
  <si>
    <t>Steel garage storage bay roll up door</t>
  </si>
  <si>
    <t>06-02</t>
  </si>
  <si>
    <t>Counter spring and cable mechanism for roll up door</t>
  </si>
  <si>
    <t xml:space="preserve">DI # </t>
  </si>
  <si>
    <t>Descripion</t>
  </si>
  <si>
    <t>Henderson Complex - Building 3 Weld Shop</t>
  </si>
  <si>
    <t>Aluminum riser pan awning</t>
  </si>
  <si>
    <t>Aluminum receiving channel (U-Shape) 2 IN X 3 IN X 2 IN</t>
  </si>
  <si>
    <t>Aluminum I-beam</t>
  </si>
  <si>
    <t>Aluminum downspounts</t>
  </si>
  <si>
    <t>Aluminum gutter straps</t>
  </si>
  <si>
    <t>Concrete cylindrical base pedestal</t>
  </si>
  <si>
    <t>Steel tub column</t>
  </si>
  <si>
    <t>Glass window</t>
  </si>
  <si>
    <t>Steel cladding</t>
  </si>
  <si>
    <t>Metal roof vents</t>
  </si>
  <si>
    <t>01-05</t>
  </si>
  <si>
    <t>01-06</t>
  </si>
  <si>
    <t>Boca Grande Tile Roof Replacement</t>
  </si>
  <si>
    <t>Boca Grande Island School Tile Roof Repair</t>
  </si>
  <si>
    <t>Mobilization/Demobilization</t>
  </si>
  <si>
    <t>Furnish and install gutters where required to match existing.</t>
  </si>
  <si>
    <t>Furnish and install Verea Barrel tile, both adhered and mechanically attached including roof related insulation and/or cover-boards, flashings, accessories and related metalwork per details and specifications.</t>
  </si>
  <si>
    <t>Furnish and install Polystick TU plus 80 Mil self-adhered underlayment. Furnish and install 26 Ga shop fabricated metal flashings.</t>
  </si>
  <si>
    <t xml:space="preserve">Replace copper flashing on roof. </t>
  </si>
  <si>
    <t>Boca Grande Island School</t>
  </si>
  <si>
    <t>Remove and replace all broken and missing Altusa roof tiles. Roof tile to be Verea Spanish S tiles.</t>
  </si>
  <si>
    <t>Boca Grande Community Center</t>
  </si>
  <si>
    <t>Remove existing tiles, underlayment, and metal flashing to roof deck and dispose. Renail decking to meet current Florida Building Code.</t>
  </si>
  <si>
    <t>Repair/Replace damaged roof decking.</t>
  </si>
  <si>
    <t>SUBTOTAL:  Boca Grande Island School</t>
  </si>
  <si>
    <t>SUBTOTAL:  Boca Grande Community Center</t>
  </si>
  <si>
    <t>131 1st St., Boca Grande, FL 33921</t>
  </si>
  <si>
    <t>135 1st St., Boca Grande, FL 33921</t>
  </si>
  <si>
    <t>FEMA #</t>
  </si>
  <si>
    <t>B240052KLB - Boca Grande Community Center/Island School Tile Roof Replacement - Hurricane 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</si>
</sst>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Arial"/>
      <family val="2"/>
    </font>
    <font>
      <sz val="11"/>
      <color theme="1"/>
      <name val="Arial"/>
      <family val="2"/>
    </font>
    <font>
      <b/>
      <sz val="14"/>
      <color theme="1"/>
      <name val="Arial"/>
      <family val="2"/>
    </font>
    <font>
      <b/>
      <sz val="18"/>
      <name val="Arial"/>
      <family val="2"/>
    </font>
    <font>
      <sz val="10"/>
      <color theme="1"/>
      <name val="Arial"/>
      <family val="2"/>
    </font>
    <font>
      <b/>
      <i/>
      <sz val="12"/>
      <color rgb="FF0070C0"/>
      <name val="Arial"/>
      <family val="2"/>
    </font>
    <font>
      <sz val="12"/>
      <color rgb="FF0070C0"/>
      <name val="Arial"/>
      <family val="2"/>
    </font>
    <font>
      <b/>
      <sz val="12"/>
      <name val="FDOT"/>
    </font>
    <font>
      <b/>
      <i/>
      <sz val="12"/>
      <color theme="1"/>
      <name val="Arial"/>
      <family val="2"/>
    </font>
    <font>
      <sz val="10"/>
      <name val="FDOT"/>
    </font>
    <font>
      <b/>
      <i/>
      <sz val="10"/>
      <color rgb="FF000000"/>
      <name val="Arial"/>
      <family val="2"/>
    </font>
    <font>
      <b/>
      <i/>
      <sz val="10"/>
      <color rgb="FF0070C0"/>
      <name val="Arial"/>
      <family val="2"/>
    </font>
    <font>
      <sz val="10"/>
      <color rgb="FF0070C0"/>
      <name val="Arial"/>
      <family val="2"/>
    </font>
    <font>
      <b/>
      <sz val="10"/>
      <name val="FDOT"/>
    </font>
    <font>
      <sz val="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128">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2" fillId="0" borderId="0" xfId="0" applyFont="1"/>
    <xf numFmtId="0" fontId="13" fillId="0" borderId="0" xfId="0" applyFont="1"/>
    <xf numFmtId="0" fontId="0" fillId="0" borderId="7" xfId="0" applyBorder="1"/>
    <xf numFmtId="0" fontId="0" fillId="0" borderId="10" xfId="0" applyBorder="1"/>
    <xf numFmtId="0" fontId="6" fillId="0" borderId="10" xfId="0" applyFont="1" applyBorder="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4" fillId="6" borderId="12"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44" fontId="4" fillId="6" borderId="1" xfId="0" applyNumberFormat="1" applyFont="1" applyFill="1" applyBorder="1" applyAlignment="1">
      <alignment horizontal="center" vertical="center"/>
    </xf>
    <xf numFmtId="44" fontId="4" fillId="6" borderId="1" xfId="0" applyNumberFormat="1" applyFont="1" applyFill="1" applyBorder="1" applyAlignment="1">
      <alignment horizontal="center" vertical="center" wrapText="1"/>
    </xf>
    <xf numFmtId="44" fontId="19" fillId="3" borderId="1" xfId="0" applyNumberFormat="1" applyFont="1" applyFill="1" applyBorder="1" applyAlignment="1">
      <alignment horizontal="right" vertical="center"/>
    </xf>
    <xf numFmtId="0" fontId="3" fillId="7" borderId="1" xfId="0" applyFont="1" applyFill="1" applyBorder="1" applyAlignment="1">
      <alignment horizontal="center" vertical="center" wrapText="1"/>
    </xf>
    <xf numFmtId="0" fontId="3" fillId="7" borderId="1" xfId="0" applyFont="1" applyFill="1" applyBorder="1" applyAlignment="1">
      <alignment vertical="center" wrapText="1"/>
    </xf>
    <xf numFmtId="164" fontId="3" fillId="7"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pplyProtection="1">
      <alignment horizontal="left" vertical="center"/>
      <protection locked="0"/>
    </xf>
    <xf numFmtId="165" fontId="21" fillId="0" borderId="1" xfId="0" applyNumberFormat="1" applyFont="1" applyBorder="1" applyAlignment="1">
      <alignment horizontal="right" vertical="center"/>
    </xf>
    <xf numFmtId="44" fontId="21" fillId="0" borderId="1" xfId="0" applyNumberFormat="1" applyFont="1" applyBorder="1" applyAlignment="1">
      <alignment horizontal="right" vertical="center"/>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pplyProtection="1">
      <alignment horizontal="left" vertical="center" wrapText="1"/>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165" fontId="2" fillId="0" borderId="1" xfId="2" applyNumberFormat="1" applyFont="1" applyBorder="1" applyAlignment="1">
      <alignment horizontal="right" vertical="center"/>
    </xf>
    <xf numFmtId="44" fontId="2" fillId="0" borderId="1" xfId="0" applyNumberFormat="1" applyFont="1" applyBorder="1" applyAlignment="1">
      <alignment horizontal="right" vertical="center"/>
    </xf>
    <xf numFmtId="0" fontId="2" fillId="0" borderId="2" xfId="0" applyFont="1" applyBorder="1" applyAlignment="1" applyProtection="1">
      <alignment horizontal="left" vertical="center"/>
      <protection locked="0"/>
    </xf>
    <xf numFmtId="165" fontId="2" fillId="0" borderId="1" xfId="0" applyNumberFormat="1" applyFont="1" applyBorder="1" applyAlignment="1">
      <alignment horizontal="right" vertical="center"/>
    </xf>
    <xf numFmtId="1"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pplyProtection="1">
      <alignment horizontal="left" vertical="center" wrapText="1"/>
      <protection locked="0"/>
    </xf>
    <xf numFmtId="0" fontId="22" fillId="5" borderId="3" xfId="0" applyFont="1" applyFill="1" applyBorder="1" applyAlignment="1">
      <alignment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3" fillId="0" borderId="1" xfId="0" applyFont="1" applyBorder="1" applyAlignment="1">
      <alignment horizontal="center" vertical="top" wrapText="1"/>
    </xf>
    <xf numFmtId="0" fontId="22" fillId="5" borderId="1" xfId="0" applyFont="1" applyFill="1" applyBorder="1" applyAlignment="1">
      <alignment horizontal="center" vertical="center"/>
    </xf>
    <xf numFmtId="0" fontId="22" fillId="5" borderId="1"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6" borderId="12"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44" fontId="6" fillId="6" borderId="1" xfId="0" applyNumberFormat="1" applyFont="1" applyFill="1" applyBorder="1" applyAlignment="1">
      <alignment horizontal="center" vertical="center"/>
    </xf>
    <xf numFmtId="44" fontId="6" fillId="6" borderId="1" xfId="0" applyNumberFormat="1" applyFont="1" applyFill="1" applyBorder="1" applyAlignment="1">
      <alignment horizontal="center" vertical="center" wrapText="1"/>
    </xf>
    <xf numFmtId="165" fontId="21" fillId="0" borderId="1" xfId="2" applyNumberFormat="1" applyFont="1" applyBorder="1" applyAlignment="1">
      <alignment horizontal="right" vertical="center"/>
    </xf>
    <xf numFmtId="44" fontId="6" fillId="3" borderId="1" xfId="0" applyNumberFormat="1" applyFont="1" applyFill="1" applyBorder="1" applyAlignment="1">
      <alignment horizontal="right" vertical="center"/>
    </xf>
    <xf numFmtId="44" fontId="25" fillId="3" borderId="1" xfId="0" applyNumberFormat="1" applyFont="1" applyFill="1" applyBorder="1" applyAlignment="1">
      <alignment horizontal="right" vertical="center"/>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1" fillId="0" borderId="1" xfId="0" applyNumberFormat="1" applyFont="1" applyBorder="1" applyAlignment="1">
      <alignment horizontal="left" vertical="center"/>
    </xf>
    <xf numFmtId="44" fontId="2" fillId="0" borderId="11" xfId="0" applyNumberFormat="1" applyFont="1" applyBorder="1" applyAlignment="1">
      <alignment horizontal="center" wrapText="1"/>
    </xf>
    <xf numFmtId="44" fontId="2" fillId="0" borderId="11" xfId="0" applyNumberFormat="1" applyFont="1" applyBorder="1" applyAlignment="1">
      <alignment horizontal="center" vertical="center"/>
    </xf>
    <xf numFmtId="165" fontId="2" fillId="9" borderId="1" xfId="0" applyNumberFormat="1" applyFont="1" applyFill="1" applyBorder="1" applyAlignment="1">
      <alignment horizontal="right" vertical="center"/>
    </xf>
    <xf numFmtId="165" fontId="2" fillId="9" borderId="1" xfId="2" applyNumberFormat="1" applyFont="1" applyFill="1" applyBorder="1" applyAlignment="1">
      <alignment horizontal="right" vertical="center"/>
    </xf>
    <xf numFmtId="0" fontId="14" fillId="0" borderId="4" xfId="0" applyFont="1" applyBorder="1"/>
    <xf numFmtId="0" fontId="14" fillId="0" borderId="5" xfId="0" applyFont="1" applyBorder="1"/>
    <xf numFmtId="0" fontId="14" fillId="0" borderId="6" xfId="0" applyFont="1" applyBorder="1"/>
    <xf numFmtId="0" fontId="16" fillId="0" borderId="13" xfId="0" applyFont="1" applyBorder="1" applyAlignment="1">
      <alignment horizontal="center" vertical="top"/>
    </xf>
    <xf numFmtId="0" fontId="16" fillId="0" borderId="2" xfId="0" applyFont="1" applyBorder="1" applyAlignment="1">
      <alignment horizontal="center" vertical="top"/>
    </xf>
    <xf numFmtId="49" fontId="6" fillId="3" borderId="14" xfId="0" applyNumberFormat="1" applyFont="1" applyFill="1" applyBorder="1" applyAlignment="1">
      <alignment horizontal="right" vertical="center"/>
    </xf>
    <xf numFmtId="49" fontId="6" fillId="3" borderId="1" xfId="0" applyNumberFormat="1" applyFont="1" applyFill="1" applyBorder="1" applyAlignment="1">
      <alignment horizontal="right" vertical="center"/>
    </xf>
    <xf numFmtId="0" fontId="17" fillId="4" borderId="12" xfId="0" applyFont="1" applyFill="1" applyBorder="1" applyAlignment="1">
      <alignment horizontal="left" vertical="center"/>
    </xf>
    <xf numFmtId="0" fontId="18" fillId="4" borderId="12" xfId="0" applyFont="1" applyFill="1" applyBorder="1" applyAlignment="1">
      <alignment horizontal="left" vertical="center"/>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0" fillId="8" borderId="1" xfId="0" applyFont="1" applyFill="1" applyBorder="1" applyAlignment="1">
      <alignment horizontal="left" vertical="center" wrapText="1"/>
    </xf>
    <xf numFmtId="0" fontId="4" fillId="2" borderId="3"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15"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3" fillId="4" borderId="12" xfId="0" applyFont="1" applyFill="1" applyBorder="1" applyAlignment="1">
      <alignment horizontal="left" vertical="center"/>
    </xf>
    <xf numFmtId="0" fontId="24" fillId="4" borderId="12" xfId="0" applyFont="1" applyFill="1" applyBorder="1" applyAlignment="1">
      <alignment horizontal="left" vertical="center"/>
    </xf>
    <xf numFmtId="0" fontId="2" fillId="0" borderId="5" xfId="0" applyFont="1" applyBorder="1" applyAlignment="1">
      <alignment horizontal="left"/>
    </xf>
    <xf numFmtId="0" fontId="2" fillId="0" borderId="6" xfId="0" applyFont="1" applyBorder="1" applyAlignment="1">
      <alignment horizontal="left"/>
    </xf>
    <xf numFmtId="0" fontId="22" fillId="5" borderId="3" xfId="0" applyFont="1" applyFill="1" applyBorder="1" applyAlignment="1">
      <alignment horizontal="left" vertical="center"/>
    </xf>
    <xf numFmtId="0" fontId="22" fillId="5" borderId="13" xfId="0" applyFont="1" applyFill="1" applyBorder="1" applyAlignment="1">
      <alignment horizontal="left" vertical="center"/>
    </xf>
    <xf numFmtId="0" fontId="22" fillId="5" borderId="2" xfId="0" applyFont="1" applyFill="1" applyBorder="1" applyAlignment="1">
      <alignment horizontal="left" vertical="center"/>
    </xf>
    <xf numFmtId="0" fontId="22" fillId="5" borderId="3"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2" xfId="0" applyFont="1" applyBorder="1" applyAlignment="1">
      <alignment horizontal="left" vertical="center" wrapText="1"/>
    </xf>
    <xf numFmtId="0" fontId="22" fillId="5" borderId="1" xfId="0" applyFont="1" applyFill="1" applyBorder="1" applyAlignment="1">
      <alignment horizontal="left" vertical="center" wrapText="1"/>
    </xf>
    <xf numFmtId="0" fontId="3" fillId="0" borderId="1" xfId="0" applyFont="1" applyBorder="1" applyAlignment="1">
      <alignment horizontal="center" vertical="top"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2" xfId="0" applyFont="1" applyBorder="1" applyAlignment="1">
      <alignment horizontal="center" vertical="top" wrapText="1"/>
    </xf>
    <xf numFmtId="0" fontId="22" fillId="5" borderId="3"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2" xfId="0" applyFont="1" applyFill="1" applyBorder="1" applyAlignment="1">
      <alignment horizontal="center" vertical="center"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FFFFCC"/>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2" name="Picture 1" descr="Lee-County-logo 2021 small">
          <a:extLst>
            <a:ext uri="{FF2B5EF4-FFF2-40B4-BE49-F238E27FC236}">
              <a16:creationId xmlns:a16="http://schemas.microsoft.com/office/drawing/2014/main" id="{40DEE27A-B239-4EFD-91C5-74729BE93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263"/>
          <a:ext cx="25050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2" name="Picture 1" descr="Lee-County-logo 2021 small">
          <a:extLst>
            <a:ext uri="{FF2B5EF4-FFF2-40B4-BE49-F238E27FC236}">
              <a16:creationId xmlns:a16="http://schemas.microsoft.com/office/drawing/2014/main" id="{2C02D052-837E-4404-9095-C8DDA6535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263"/>
          <a:ext cx="25050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2" name="Picture 1" descr="Lee-County-logo 2021 small">
          <a:extLst>
            <a:ext uri="{FF2B5EF4-FFF2-40B4-BE49-F238E27FC236}">
              <a16:creationId xmlns:a16="http://schemas.microsoft.com/office/drawing/2014/main" id="{22C8EB9E-9ABD-4E28-AC77-C7DE85783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1971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DV61"/>
  <sheetViews>
    <sheetView topLeftCell="A25" zoomScaleNormal="100" workbookViewId="0">
      <selection activeCell="C47" sqref="C47"/>
    </sheetView>
  </sheetViews>
  <sheetFormatPr defaultColWidth="9.140625" defaultRowHeight="24.95" customHeight="1"/>
  <cols>
    <col min="1" max="1" width="20.5703125" style="1" customWidth="1"/>
    <col min="2" max="2" width="44" style="1" customWidth="1"/>
    <col min="3" max="3" width="14.7109375" style="1" customWidth="1"/>
    <col min="4" max="4" width="17.85546875" style="1" customWidth="1"/>
    <col min="5" max="5" width="17.5703125" style="4" customWidth="1"/>
    <col min="6" max="6" width="26.85546875" style="5" bestFit="1" customWidth="1"/>
  </cols>
  <sheetData>
    <row r="1" spans="1:6" ht="24.95" customHeight="1">
      <c r="A1" s="11"/>
      <c r="B1" s="86" t="s">
        <v>3</v>
      </c>
      <c r="C1" s="87"/>
      <c r="D1" s="87"/>
      <c r="E1" s="87"/>
      <c r="F1" s="88"/>
    </row>
    <row r="2" spans="1:6" ht="24.95" customHeight="1">
      <c r="A2" s="12"/>
      <c r="B2" s="89"/>
      <c r="C2" s="89"/>
      <c r="D2" s="89"/>
      <c r="E2" s="89"/>
      <c r="F2" s="90"/>
    </row>
    <row r="3" spans="1:6" s="2" customFormat="1" ht="24.95" customHeight="1">
      <c r="A3" s="12"/>
      <c r="B3" s="89"/>
      <c r="C3" s="89"/>
      <c r="D3" s="89"/>
      <c r="E3" s="89"/>
      <c r="F3" s="90"/>
    </row>
    <row r="4" spans="1:6" ht="24.95" customHeight="1">
      <c r="A4" s="12"/>
      <c r="B4" s="89"/>
      <c r="C4" s="89"/>
      <c r="D4" s="89"/>
      <c r="E4" s="89"/>
      <c r="F4" s="90"/>
    </row>
    <row r="5" spans="1:6" ht="24.95" customHeight="1">
      <c r="A5" s="12"/>
      <c r="B5" s="6"/>
      <c r="C5" s="6"/>
      <c r="D5" s="6"/>
      <c r="E5" s="7"/>
      <c r="F5" s="66"/>
    </row>
    <row r="6" spans="1:6" ht="18" customHeight="1">
      <c r="A6" s="12"/>
      <c r="B6"/>
      <c r="C6"/>
      <c r="D6" s="8"/>
      <c r="E6" s="3"/>
      <c r="F6" s="67"/>
    </row>
    <row r="7" spans="1:6" ht="18" customHeight="1">
      <c r="A7" s="13" t="s">
        <v>4</v>
      </c>
      <c r="B7" s="104"/>
      <c r="C7" s="104"/>
      <c r="D7" s="104"/>
      <c r="E7" s="104"/>
      <c r="F7" s="105"/>
    </row>
    <row r="8" spans="1:6" ht="18" customHeight="1">
      <c r="A8" s="12"/>
      <c r="B8"/>
      <c r="C8"/>
      <c r="D8" s="8"/>
      <c r="E8" s="3"/>
      <c r="F8" s="67"/>
    </row>
    <row r="9" spans="1:6" ht="18" customHeight="1">
      <c r="A9" s="13" t="s">
        <v>5</v>
      </c>
      <c r="B9" s="91"/>
      <c r="C9" s="91"/>
      <c r="D9" s="91"/>
      <c r="E9" s="91"/>
      <c r="F9" s="92"/>
    </row>
    <row r="10" spans="1:6" ht="18" customHeight="1">
      <c r="A10" s="12"/>
      <c r="B10"/>
      <c r="C10"/>
      <c r="D10" s="8"/>
      <c r="E10" s="3"/>
      <c r="F10" s="67"/>
    </row>
    <row r="11" spans="1:6" ht="24.95" customHeight="1">
      <c r="A11" s="93" t="s">
        <v>6</v>
      </c>
      <c r="B11" s="94"/>
      <c r="C11" s="94"/>
      <c r="D11" s="94"/>
      <c r="E11" s="94"/>
      <c r="F11" s="95"/>
    </row>
    <row r="12" spans="1:6" ht="24.95" customHeight="1">
      <c r="A12" s="96" t="s">
        <v>7</v>
      </c>
      <c r="B12" s="97"/>
      <c r="C12" s="97"/>
      <c r="D12" s="97"/>
      <c r="E12" s="97"/>
      <c r="F12" s="98"/>
    </row>
    <row r="13" spans="1:6" ht="24.95" customHeight="1">
      <c r="A13" s="96"/>
      <c r="B13" s="97"/>
      <c r="C13" s="97"/>
      <c r="D13" s="97"/>
      <c r="E13" s="97"/>
      <c r="F13" s="98"/>
    </row>
    <row r="14" spans="1:6" ht="24.95" customHeight="1">
      <c r="A14" s="96"/>
      <c r="B14" s="97"/>
      <c r="C14" s="97"/>
      <c r="D14" s="97"/>
      <c r="E14" s="97"/>
      <c r="F14" s="98"/>
    </row>
    <row r="15" spans="1:6" ht="123.95" customHeight="1">
      <c r="A15" s="99"/>
      <c r="B15" s="100"/>
      <c r="C15" s="100"/>
      <c r="D15" s="100"/>
      <c r="E15" s="100"/>
      <c r="F15" s="101"/>
    </row>
    <row r="16" spans="1:6" ht="24.95" customHeight="1">
      <c r="A16" s="52" t="s">
        <v>0</v>
      </c>
      <c r="B16" s="53" t="s">
        <v>1</v>
      </c>
      <c r="C16" s="112" t="s">
        <v>8</v>
      </c>
      <c r="D16" s="112"/>
      <c r="E16" s="112"/>
      <c r="F16" s="113"/>
    </row>
    <row r="17" spans="1:6" s="10" customFormat="1" ht="24.95" customHeight="1">
      <c r="A17" s="47">
        <v>1289169</v>
      </c>
      <c r="B17" s="50" t="s">
        <v>9</v>
      </c>
      <c r="C17" s="106" t="s">
        <v>10</v>
      </c>
      <c r="D17" s="107"/>
      <c r="E17" s="107"/>
      <c r="F17" s="108"/>
    </row>
    <row r="18" spans="1:6" s="10" customFormat="1" ht="24.95" customHeight="1">
      <c r="A18" s="46"/>
      <c r="B18" s="51"/>
      <c r="C18" s="109" t="s">
        <v>11</v>
      </c>
      <c r="D18" s="110"/>
      <c r="E18" s="110"/>
      <c r="F18" s="111"/>
    </row>
    <row r="19" spans="1:6" ht="24.95" customHeight="1">
      <c r="A19" s="102" t="s">
        <v>12</v>
      </c>
      <c r="B19" s="103"/>
      <c r="C19" s="103"/>
      <c r="D19" s="103"/>
      <c r="E19" s="103"/>
      <c r="F19" s="103"/>
    </row>
    <row r="20" spans="1:6" s="9" customFormat="1" ht="35.450000000000003" customHeight="1">
      <c r="A20" s="54" t="s">
        <v>13</v>
      </c>
      <c r="B20" s="55" t="s">
        <v>8</v>
      </c>
      <c r="C20" s="56" t="s">
        <v>14</v>
      </c>
      <c r="D20" s="56" t="s">
        <v>15</v>
      </c>
      <c r="E20" s="57" t="s">
        <v>16</v>
      </c>
      <c r="F20" s="58" t="s">
        <v>17</v>
      </c>
    </row>
    <row r="21" spans="1:6" ht="19.5" customHeight="1">
      <c r="A21" s="64" t="s">
        <v>18</v>
      </c>
      <c r="B21" s="29" t="s">
        <v>19</v>
      </c>
      <c r="C21" s="28" t="s">
        <v>20</v>
      </c>
      <c r="D21" s="30">
        <f>25*15</f>
        <v>375</v>
      </c>
      <c r="E21" s="31"/>
      <c r="F21" s="31">
        <f>E21*D21</f>
        <v>0</v>
      </c>
    </row>
    <row r="22" spans="1:6" ht="19.5" customHeight="1">
      <c r="A22" s="64" t="s">
        <v>21</v>
      </c>
      <c r="B22" s="29" t="s">
        <v>22</v>
      </c>
      <c r="C22" s="28" t="s">
        <v>20</v>
      </c>
      <c r="D22" s="30">
        <v>25</v>
      </c>
      <c r="E22" s="31"/>
      <c r="F22" s="31">
        <f t="shared" ref="F22:F30" si="0">E22*D22</f>
        <v>0</v>
      </c>
    </row>
    <row r="23" spans="1:6" ht="19.5" customHeight="1">
      <c r="A23" s="64" t="s">
        <v>23</v>
      </c>
      <c r="B23" s="32" t="s">
        <v>24</v>
      </c>
      <c r="C23" s="28" t="s">
        <v>20</v>
      </c>
      <c r="D23" s="30">
        <v>25</v>
      </c>
      <c r="E23" s="31"/>
      <c r="F23" s="31">
        <f t="shared" si="0"/>
        <v>0</v>
      </c>
    </row>
    <row r="24" spans="1:6" ht="19.5" customHeight="1">
      <c r="A24" s="64" t="s">
        <v>25</v>
      </c>
      <c r="B24" s="32" t="s">
        <v>26</v>
      </c>
      <c r="C24" s="28" t="s">
        <v>20</v>
      </c>
      <c r="D24" s="30">
        <v>10</v>
      </c>
      <c r="E24" s="31"/>
      <c r="F24" s="31">
        <f t="shared" si="0"/>
        <v>0</v>
      </c>
    </row>
    <row r="25" spans="1:6" ht="19.5" customHeight="1">
      <c r="A25" s="64" t="s">
        <v>27</v>
      </c>
      <c r="B25" s="32" t="s">
        <v>28</v>
      </c>
      <c r="C25" s="28" t="s">
        <v>29</v>
      </c>
      <c r="D25" s="30">
        <v>1</v>
      </c>
      <c r="E25" s="31"/>
      <c r="F25" s="31">
        <f t="shared" si="0"/>
        <v>0</v>
      </c>
    </row>
    <row r="26" spans="1:6" ht="19.5" customHeight="1">
      <c r="A26" s="64" t="s">
        <v>30</v>
      </c>
      <c r="B26" s="32" t="s">
        <v>31</v>
      </c>
      <c r="C26" s="28" t="s">
        <v>29</v>
      </c>
      <c r="D26" s="30">
        <v>1</v>
      </c>
      <c r="E26" s="31"/>
      <c r="F26" s="31">
        <f t="shared" si="0"/>
        <v>0</v>
      </c>
    </row>
    <row r="27" spans="1:6" ht="19.5" customHeight="1">
      <c r="A27" s="64" t="s">
        <v>32</v>
      </c>
      <c r="B27" s="32" t="s">
        <v>24</v>
      </c>
      <c r="C27" s="28" t="s">
        <v>20</v>
      </c>
      <c r="D27" s="30">
        <v>160</v>
      </c>
      <c r="E27" s="31"/>
      <c r="F27" s="31">
        <f t="shared" si="0"/>
        <v>0</v>
      </c>
    </row>
    <row r="28" spans="1:6" ht="19.5" customHeight="1">
      <c r="A28" s="64" t="s">
        <v>33</v>
      </c>
      <c r="B28" s="32" t="s">
        <v>34</v>
      </c>
      <c r="C28" s="28" t="s">
        <v>29</v>
      </c>
      <c r="D28" s="30">
        <v>2</v>
      </c>
      <c r="E28" s="31"/>
      <c r="F28" s="31">
        <f t="shared" si="0"/>
        <v>0</v>
      </c>
    </row>
    <row r="29" spans="1:6" ht="19.5" customHeight="1">
      <c r="A29" s="64" t="s">
        <v>35</v>
      </c>
      <c r="B29" s="32" t="s">
        <v>19</v>
      </c>
      <c r="C29" s="28" t="s">
        <v>20</v>
      </c>
      <c r="D29" s="30">
        <f>15*8</f>
        <v>120</v>
      </c>
      <c r="E29" s="31"/>
      <c r="F29" s="31">
        <f t="shared" si="0"/>
        <v>0</v>
      </c>
    </row>
    <row r="30" spans="1:6" ht="19.5" customHeight="1">
      <c r="A30" s="64" t="s">
        <v>36</v>
      </c>
      <c r="B30" s="32" t="s">
        <v>37</v>
      </c>
      <c r="C30" s="28" t="s">
        <v>20</v>
      </c>
      <c r="D30" s="30">
        <v>15</v>
      </c>
      <c r="E30" s="31"/>
      <c r="F30" s="31">
        <f t="shared" si="0"/>
        <v>0</v>
      </c>
    </row>
    <row r="31" spans="1:6" ht="19.5" customHeight="1">
      <c r="A31" s="64" t="s">
        <v>38</v>
      </c>
      <c r="B31" s="33" t="s">
        <v>39</v>
      </c>
      <c r="C31" s="28" t="s">
        <v>20</v>
      </c>
      <c r="D31" s="30">
        <v>15</v>
      </c>
      <c r="E31" s="31"/>
      <c r="F31" s="31">
        <f t="shared" ref="F31:F43" si="1">E31*D31</f>
        <v>0</v>
      </c>
    </row>
    <row r="32" spans="1:6" ht="19.5" customHeight="1">
      <c r="A32" s="64" t="s">
        <v>40</v>
      </c>
      <c r="B32" s="33" t="s">
        <v>41</v>
      </c>
      <c r="C32" s="28" t="s">
        <v>29</v>
      </c>
      <c r="D32" s="30">
        <v>2</v>
      </c>
      <c r="E32" s="31"/>
      <c r="F32" s="31">
        <f t="shared" si="1"/>
        <v>0</v>
      </c>
    </row>
    <row r="33" spans="1:6" ht="19.5" customHeight="1">
      <c r="A33" s="64" t="s">
        <v>42</v>
      </c>
      <c r="B33" s="33" t="s">
        <v>19</v>
      </c>
      <c r="C33" s="28" t="s">
        <v>20</v>
      </c>
      <c r="D33" s="30">
        <f>40*15</f>
        <v>600</v>
      </c>
      <c r="E33" s="31"/>
      <c r="F33" s="31">
        <f t="shared" si="1"/>
        <v>0</v>
      </c>
    </row>
    <row r="34" spans="1:6" ht="19.5" customHeight="1">
      <c r="A34" s="64" t="s">
        <v>43</v>
      </c>
      <c r="B34" s="33" t="s">
        <v>26</v>
      </c>
      <c r="C34" s="28" t="s">
        <v>20</v>
      </c>
      <c r="D34" s="30">
        <f>2*10</f>
        <v>20</v>
      </c>
      <c r="E34" s="31"/>
      <c r="F34" s="31">
        <f t="shared" si="1"/>
        <v>0</v>
      </c>
    </row>
    <row r="35" spans="1:6" ht="19.5" customHeight="1">
      <c r="A35" s="64" t="s">
        <v>44</v>
      </c>
      <c r="B35" s="29" t="s">
        <v>22</v>
      </c>
      <c r="C35" s="28" t="s">
        <v>20</v>
      </c>
      <c r="D35" s="30">
        <v>1</v>
      </c>
      <c r="E35" s="31"/>
      <c r="F35" s="31">
        <f t="shared" si="1"/>
        <v>0</v>
      </c>
    </row>
    <row r="36" spans="1:6" ht="19.5" customHeight="1">
      <c r="A36" s="64" t="s">
        <v>45</v>
      </c>
      <c r="B36" s="33" t="s">
        <v>19</v>
      </c>
      <c r="C36" s="28" t="s">
        <v>20</v>
      </c>
      <c r="D36" s="30">
        <f>12*15</f>
        <v>180</v>
      </c>
      <c r="E36" s="31"/>
      <c r="F36" s="31">
        <f t="shared" si="1"/>
        <v>0</v>
      </c>
    </row>
    <row r="37" spans="1:6" ht="19.5" customHeight="1">
      <c r="A37" s="64" t="s">
        <v>46</v>
      </c>
      <c r="B37" s="35" t="s">
        <v>22</v>
      </c>
      <c r="C37" s="28" t="s">
        <v>20</v>
      </c>
      <c r="D37" s="30">
        <v>8</v>
      </c>
      <c r="E37" s="31"/>
      <c r="F37" s="31">
        <f t="shared" si="1"/>
        <v>0</v>
      </c>
    </row>
    <row r="38" spans="1:6" ht="19.5" customHeight="1">
      <c r="A38" s="64" t="s">
        <v>47</v>
      </c>
      <c r="B38" s="35" t="s">
        <v>22</v>
      </c>
      <c r="C38" s="28" t="s">
        <v>20</v>
      </c>
      <c r="D38" s="30">
        <v>4</v>
      </c>
      <c r="E38" s="31"/>
      <c r="F38" s="31">
        <f t="shared" si="1"/>
        <v>0</v>
      </c>
    </row>
    <row r="39" spans="1:6" ht="19.5" customHeight="1">
      <c r="A39" s="64" t="s">
        <v>48</v>
      </c>
      <c r="B39" s="35" t="s">
        <v>24</v>
      </c>
      <c r="C39" s="28" t="s">
        <v>20</v>
      </c>
      <c r="D39" s="30">
        <v>60</v>
      </c>
      <c r="E39" s="31"/>
      <c r="F39" s="31">
        <f t="shared" si="1"/>
        <v>0</v>
      </c>
    </row>
    <row r="40" spans="1:6" ht="19.5" customHeight="1">
      <c r="A40" s="64" t="s">
        <v>49</v>
      </c>
      <c r="B40" s="35" t="s">
        <v>26</v>
      </c>
      <c r="C40" s="28" t="s">
        <v>20</v>
      </c>
      <c r="D40" s="30">
        <v>10</v>
      </c>
      <c r="E40" s="31"/>
      <c r="F40" s="31">
        <f t="shared" si="1"/>
        <v>0</v>
      </c>
    </row>
    <row r="41" spans="1:6" ht="19.5" customHeight="1">
      <c r="A41" s="64" t="s">
        <v>50</v>
      </c>
      <c r="B41" s="29" t="s">
        <v>51</v>
      </c>
      <c r="C41" s="28" t="s">
        <v>52</v>
      </c>
      <c r="D41" s="30">
        <v>5</v>
      </c>
      <c r="E41" s="31"/>
      <c r="F41" s="31">
        <f t="shared" si="1"/>
        <v>0</v>
      </c>
    </row>
    <row r="42" spans="1:6" ht="19.5" customHeight="1">
      <c r="A42" s="64"/>
      <c r="B42" s="35"/>
      <c r="C42" s="28"/>
      <c r="D42" s="30"/>
      <c r="E42" s="31"/>
      <c r="F42" s="31">
        <f t="shared" si="1"/>
        <v>0</v>
      </c>
    </row>
    <row r="43" spans="1:6" ht="19.5" customHeight="1">
      <c r="A43" s="63"/>
      <c r="B43" s="41"/>
      <c r="C43" s="38"/>
      <c r="D43" s="42"/>
      <c r="E43" s="40"/>
      <c r="F43" s="40">
        <f t="shared" si="1"/>
        <v>0</v>
      </c>
    </row>
    <row r="44" spans="1:6" ht="24.95" customHeight="1">
      <c r="A44" s="75" t="s">
        <v>53</v>
      </c>
      <c r="B44" s="76"/>
      <c r="C44" s="76"/>
      <c r="D44" s="76"/>
      <c r="E44" s="76"/>
      <c r="F44" s="60">
        <f>SUM(F21:F43)</f>
        <v>0</v>
      </c>
    </row>
    <row r="45" spans="1:6" ht="24.95" customHeight="1">
      <c r="A45" s="77"/>
      <c r="B45" s="78"/>
      <c r="C45" s="78"/>
      <c r="D45" s="78"/>
      <c r="E45" s="78"/>
      <c r="F45" s="78"/>
    </row>
    <row r="46" spans="1:6" s="9" customFormat="1" ht="36.6" customHeight="1">
      <c r="A46" s="54" t="s">
        <v>13</v>
      </c>
      <c r="B46" s="55" t="s">
        <v>8</v>
      </c>
      <c r="C46" s="56" t="s">
        <v>14</v>
      </c>
      <c r="D46" s="56" t="s">
        <v>15</v>
      </c>
      <c r="E46" s="57" t="s">
        <v>16</v>
      </c>
      <c r="F46" s="58" t="s">
        <v>17</v>
      </c>
    </row>
    <row r="47" spans="1:6" ht="15.95" customHeight="1">
      <c r="A47" s="34"/>
      <c r="B47" s="32"/>
      <c r="C47" s="28"/>
      <c r="D47" s="59"/>
      <c r="E47" s="31"/>
      <c r="F47" s="31">
        <f>F44*0.2</f>
        <v>0</v>
      </c>
    </row>
    <row r="48" spans="1:6" ht="15.95" customHeight="1">
      <c r="A48" s="34"/>
      <c r="B48" s="32"/>
      <c r="C48" s="28"/>
      <c r="D48" s="59"/>
      <c r="E48" s="31"/>
      <c r="F48" s="31">
        <f>F44*0.065</f>
        <v>0</v>
      </c>
    </row>
    <row r="49" spans="1:126" ht="15.95" customHeight="1">
      <c r="A49" s="34"/>
      <c r="B49" s="32"/>
      <c r="C49" s="28"/>
      <c r="D49" s="59"/>
      <c r="E49" s="31"/>
      <c r="F49" s="31">
        <f t="shared" ref="F49:F54" si="2">E49*D49</f>
        <v>0</v>
      </c>
    </row>
    <row r="50" spans="1:126" ht="15.95" customHeight="1">
      <c r="A50" s="34"/>
      <c r="B50" s="32"/>
      <c r="C50" s="28"/>
      <c r="D50" s="59"/>
      <c r="E50" s="31"/>
      <c r="F50" s="31">
        <f t="shared" si="2"/>
        <v>0</v>
      </c>
    </row>
    <row r="51" spans="1:126" ht="15.95" customHeight="1">
      <c r="A51" s="34"/>
      <c r="B51" s="32"/>
      <c r="C51" s="28"/>
      <c r="D51" s="59"/>
      <c r="E51" s="31"/>
      <c r="F51" s="31">
        <f t="shared" si="2"/>
        <v>0</v>
      </c>
    </row>
    <row r="52" spans="1:126" ht="15.95" customHeight="1">
      <c r="A52" s="34"/>
      <c r="B52" s="32"/>
      <c r="C52" s="28"/>
      <c r="D52" s="59"/>
      <c r="E52" s="31"/>
      <c r="F52" s="31">
        <f t="shared" si="2"/>
        <v>0</v>
      </c>
    </row>
    <row r="53" spans="1:126" ht="15.95" customHeight="1">
      <c r="A53" s="34"/>
      <c r="B53" s="32"/>
      <c r="C53" s="28"/>
      <c r="D53" s="59"/>
      <c r="E53" s="31"/>
      <c r="F53" s="31">
        <f t="shared" si="2"/>
        <v>0</v>
      </c>
    </row>
    <row r="54" spans="1:126" ht="15.95" customHeight="1">
      <c r="A54" s="36"/>
      <c r="B54" s="37"/>
      <c r="C54" s="38"/>
      <c r="D54" s="39"/>
      <c r="E54" s="40"/>
      <c r="F54" s="40">
        <f t="shared" si="2"/>
        <v>0</v>
      </c>
    </row>
    <row r="55" spans="1:126" ht="24.95" customHeight="1">
      <c r="A55" s="75" t="s">
        <v>53</v>
      </c>
      <c r="B55" s="76"/>
      <c r="C55" s="76"/>
      <c r="D55" s="76"/>
      <c r="E55" s="76"/>
      <c r="F55" s="60">
        <f>SUM(F47:F54)</f>
        <v>0</v>
      </c>
    </row>
    <row r="56" spans="1:126" s="17" customFormat="1" ht="24.95" customHeight="1">
      <c r="A56" s="25"/>
      <c r="B56" s="26"/>
      <c r="C56" s="25"/>
      <c r="D56" s="25"/>
      <c r="E56" s="27"/>
      <c r="F56" s="27"/>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row>
    <row r="57" spans="1:126" s="17" customFormat="1" ht="24.95" customHeight="1">
      <c r="A57" s="82" t="s">
        <v>54</v>
      </c>
      <c r="B57" s="82"/>
      <c r="C57" s="82"/>
      <c r="D57" s="82"/>
      <c r="E57" s="82"/>
      <c r="F57" s="82"/>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s="17" customFormat="1" ht="24.95" customHeight="1">
      <c r="A58" s="83" t="s">
        <v>55</v>
      </c>
      <c r="B58" s="84"/>
      <c r="C58" s="84"/>
      <c r="D58" s="85"/>
      <c r="E58" s="79">
        <f>SUM(F44,F55)</f>
        <v>0</v>
      </c>
      <c r="F58" s="80"/>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s="17" customFormat="1" ht="24.95" customHeight="1">
      <c r="A59" s="81" t="s">
        <v>56</v>
      </c>
      <c r="B59" s="81"/>
      <c r="C59" s="81"/>
      <c r="D59" s="81"/>
      <c r="E59" s="81"/>
      <c r="F59" s="81"/>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row>
    <row r="60" spans="1:126" ht="24.95" customHeight="1">
      <c r="A60" s="70" t="s">
        <v>57</v>
      </c>
      <c r="B60" s="71"/>
      <c r="C60" s="71"/>
      <c r="D60" s="71"/>
      <c r="E60" s="71"/>
      <c r="F60" s="72"/>
    </row>
    <row r="61" spans="1:126" ht="24.95" customHeight="1">
      <c r="A61" s="18"/>
      <c r="B61" s="73" t="s">
        <v>58</v>
      </c>
      <c r="C61" s="73"/>
      <c r="D61" s="73"/>
      <c r="E61" s="73"/>
      <c r="F61" s="74"/>
    </row>
  </sheetData>
  <mergeCells count="18">
    <mergeCell ref="B1:F4"/>
    <mergeCell ref="B9:F9"/>
    <mergeCell ref="A11:F11"/>
    <mergeCell ref="A12:F15"/>
    <mergeCell ref="A44:E44"/>
    <mergeCell ref="A19:F19"/>
    <mergeCell ref="B7:F7"/>
    <mergeCell ref="C17:F17"/>
    <mergeCell ref="C18:F18"/>
    <mergeCell ref="C16:F16"/>
    <mergeCell ref="A60:F60"/>
    <mergeCell ref="B61:F61"/>
    <mergeCell ref="A55:E55"/>
    <mergeCell ref="A45:F45"/>
    <mergeCell ref="E58:F58"/>
    <mergeCell ref="A59:F59"/>
    <mergeCell ref="A57:F57"/>
    <mergeCell ref="A58:D58"/>
  </mergeCells>
  <phoneticPr fontId="0" type="noConversion"/>
  <printOptions horizontalCentered="1"/>
  <pageMargins left="0.2" right="0.2" top="0.25" bottom="0.5" header="0.3" footer="0.3"/>
  <pageSetup scale="47" fitToHeight="4" orientation="portrait" horizontalDpi="4294967295" verticalDpi="4294967295"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DV57"/>
  <sheetViews>
    <sheetView topLeftCell="A16" zoomScaleNormal="100" workbookViewId="0">
      <selection activeCell="F33" sqref="F33:F37"/>
    </sheetView>
  </sheetViews>
  <sheetFormatPr defaultColWidth="9.140625" defaultRowHeight="17.100000000000001" customHeight="1"/>
  <cols>
    <col min="1" max="1" width="19.28515625" style="1" customWidth="1"/>
    <col min="2" max="2" width="42.28515625" style="1" customWidth="1"/>
    <col min="3" max="3" width="18.140625" style="1" customWidth="1"/>
    <col min="4" max="4" width="14.85546875" style="1" customWidth="1"/>
    <col min="5" max="5" width="16.28515625" style="4" customWidth="1"/>
    <col min="6" max="6" width="19.5703125" style="5" customWidth="1"/>
  </cols>
  <sheetData>
    <row r="1" spans="1:6" ht="17.100000000000001" customHeight="1">
      <c r="A1" s="11"/>
      <c r="B1" s="86" t="s">
        <v>3</v>
      </c>
      <c r="C1" s="87"/>
      <c r="D1" s="87"/>
      <c r="E1" s="87"/>
      <c r="F1" s="88"/>
    </row>
    <row r="2" spans="1:6" ht="17.100000000000001" customHeight="1">
      <c r="A2" s="12"/>
      <c r="B2" s="89"/>
      <c r="C2" s="89"/>
      <c r="D2" s="89"/>
      <c r="E2" s="89"/>
      <c r="F2" s="90"/>
    </row>
    <row r="3" spans="1:6" s="2" customFormat="1" ht="17.100000000000001" customHeight="1">
      <c r="A3" s="12"/>
      <c r="B3" s="89"/>
      <c r="C3" s="89"/>
      <c r="D3" s="89"/>
      <c r="E3" s="89"/>
      <c r="F3" s="90"/>
    </row>
    <row r="4" spans="1:6" ht="17.100000000000001" customHeight="1">
      <c r="A4" s="12"/>
      <c r="B4" s="89"/>
      <c r="C4" s="89"/>
      <c r="D4" s="89"/>
      <c r="E4" s="89"/>
      <c r="F4" s="90"/>
    </row>
    <row r="5" spans="1:6" ht="17.100000000000001" customHeight="1">
      <c r="A5" s="12"/>
      <c r="B5" s="6"/>
      <c r="C5" s="6"/>
      <c r="D5" s="6"/>
      <c r="E5" s="7"/>
      <c r="F5" s="66"/>
    </row>
    <row r="6" spans="1:6" ht="17.100000000000001" customHeight="1">
      <c r="A6" s="12"/>
      <c r="B6"/>
      <c r="C6"/>
      <c r="D6" s="8"/>
      <c r="E6" s="3"/>
      <c r="F6" s="67"/>
    </row>
    <row r="7" spans="1:6" ht="17.100000000000001" customHeight="1">
      <c r="A7" s="13" t="s">
        <v>4</v>
      </c>
      <c r="B7" s="104"/>
      <c r="C7" s="104"/>
      <c r="D7" s="104"/>
      <c r="E7" s="104"/>
      <c r="F7" s="105"/>
    </row>
    <row r="8" spans="1:6" ht="17.100000000000001" customHeight="1">
      <c r="A8" s="12"/>
      <c r="B8"/>
      <c r="C8"/>
      <c r="D8" s="8"/>
      <c r="E8" s="3"/>
      <c r="F8" s="67"/>
    </row>
    <row r="9" spans="1:6" ht="17.100000000000001" customHeight="1">
      <c r="A9" s="13" t="s">
        <v>5</v>
      </c>
      <c r="B9" s="91"/>
      <c r="C9" s="91"/>
      <c r="D9" s="91"/>
      <c r="E9" s="91"/>
      <c r="F9" s="92"/>
    </row>
    <row r="10" spans="1:6" ht="17.100000000000001" customHeight="1">
      <c r="A10" s="12"/>
      <c r="B10"/>
      <c r="C10"/>
      <c r="D10" s="8"/>
      <c r="E10" s="3"/>
      <c r="F10" s="67"/>
    </row>
    <row r="11" spans="1:6" ht="30.6" customHeight="1">
      <c r="A11" s="93" t="s">
        <v>6</v>
      </c>
      <c r="B11" s="94"/>
      <c r="C11" s="94"/>
      <c r="D11" s="94"/>
      <c r="E11" s="94"/>
      <c r="F11" s="95"/>
    </row>
    <row r="12" spans="1:6" ht="17.100000000000001" customHeight="1">
      <c r="A12" s="96" t="s">
        <v>7</v>
      </c>
      <c r="B12" s="97"/>
      <c r="C12" s="97"/>
      <c r="D12" s="97"/>
      <c r="E12" s="97"/>
      <c r="F12" s="98"/>
    </row>
    <row r="13" spans="1:6" ht="17.100000000000001" customHeight="1">
      <c r="A13" s="96"/>
      <c r="B13" s="97"/>
      <c r="C13" s="97"/>
      <c r="D13" s="97"/>
      <c r="E13" s="97"/>
      <c r="F13" s="98"/>
    </row>
    <row r="14" spans="1:6" ht="17.100000000000001" customHeight="1">
      <c r="A14" s="96"/>
      <c r="B14" s="97"/>
      <c r="C14" s="97"/>
      <c r="D14" s="97"/>
      <c r="E14" s="97"/>
      <c r="F14" s="98"/>
    </row>
    <row r="15" spans="1:6" ht="147" customHeight="1">
      <c r="A15" s="99"/>
      <c r="B15" s="100"/>
      <c r="C15" s="100"/>
      <c r="D15" s="100"/>
      <c r="E15" s="100"/>
      <c r="F15" s="101"/>
    </row>
    <row r="16" spans="1:6" ht="17.100000000000001" customHeight="1">
      <c r="A16" s="49" t="s">
        <v>0</v>
      </c>
      <c r="B16" s="49" t="s">
        <v>1</v>
      </c>
      <c r="C16" s="116" t="s">
        <v>8</v>
      </c>
      <c r="D16" s="116"/>
      <c r="E16" s="116"/>
      <c r="F16" s="116"/>
    </row>
    <row r="17" spans="1:6" s="10" customFormat="1" ht="17.100000000000001" customHeight="1">
      <c r="A17" s="47">
        <v>1289172</v>
      </c>
      <c r="B17" s="47" t="s">
        <v>9</v>
      </c>
      <c r="C17" s="115" t="s">
        <v>59</v>
      </c>
      <c r="D17" s="115"/>
      <c r="E17" s="115"/>
      <c r="F17" s="115"/>
    </row>
    <row r="18" spans="1:6" s="10" customFormat="1" ht="17.100000000000001" customHeight="1">
      <c r="A18" s="48"/>
      <c r="B18" s="48"/>
      <c r="C18" s="115" t="s">
        <v>11</v>
      </c>
      <c r="D18" s="115"/>
      <c r="E18" s="115"/>
      <c r="F18" s="115"/>
    </row>
    <row r="19" spans="1:6" ht="17.100000000000001" customHeight="1">
      <c r="A19" s="102" t="s">
        <v>60</v>
      </c>
      <c r="B19" s="103"/>
      <c r="C19" s="103"/>
      <c r="D19" s="103"/>
      <c r="E19" s="103"/>
      <c r="F19" s="103"/>
    </row>
    <row r="20" spans="1:6" s="1" customFormat="1" ht="34.5" customHeight="1">
      <c r="A20" s="54" t="s">
        <v>13</v>
      </c>
      <c r="B20" s="55" t="s">
        <v>8</v>
      </c>
      <c r="C20" s="56" t="s">
        <v>14</v>
      </c>
      <c r="D20" s="56" t="s">
        <v>15</v>
      </c>
      <c r="E20" s="57" t="s">
        <v>16</v>
      </c>
      <c r="F20" s="58" t="s">
        <v>17</v>
      </c>
    </row>
    <row r="21" spans="1:6" ht="17.100000000000001" customHeight="1">
      <c r="A21" s="64" t="s">
        <v>18</v>
      </c>
      <c r="B21" s="29" t="s">
        <v>61</v>
      </c>
      <c r="C21" s="28" t="s">
        <v>20</v>
      </c>
      <c r="D21" s="30">
        <f>25*15</f>
        <v>375</v>
      </c>
      <c r="E21" s="31"/>
      <c r="F21" s="31">
        <f>E21*D21</f>
        <v>0</v>
      </c>
    </row>
    <row r="22" spans="1:6" ht="17.100000000000001" customHeight="1">
      <c r="A22" s="64" t="s">
        <v>21</v>
      </c>
      <c r="B22" s="29" t="s">
        <v>22</v>
      </c>
      <c r="C22" s="28" t="s">
        <v>20</v>
      </c>
      <c r="D22" s="30">
        <v>25</v>
      </c>
      <c r="E22" s="31"/>
      <c r="F22" s="31">
        <f t="shared" ref="F22:F39" si="0">E22*D22</f>
        <v>0</v>
      </c>
    </row>
    <row r="23" spans="1:6" ht="17.100000000000001" customHeight="1">
      <c r="A23" s="64" t="s">
        <v>23</v>
      </c>
      <c r="B23" s="29" t="s">
        <v>24</v>
      </c>
      <c r="C23" s="28" t="s">
        <v>20</v>
      </c>
      <c r="D23" s="30">
        <v>25</v>
      </c>
      <c r="E23" s="31"/>
      <c r="F23" s="31">
        <f t="shared" si="0"/>
        <v>0</v>
      </c>
    </row>
    <row r="24" spans="1:6" ht="17.100000000000001" customHeight="1">
      <c r="A24" s="64" t="s">
        <v>25</v>
      </c>
      <c r="B24" s="29" t="s">
        <v>26</v>
      </c>
      <c r="C24" s="28" t="s">
        <v>20</v>
      </c>
      <c r="D24" s="30">
        <v>10</v>
      </c>
      <c r="E24" s="31"/>
      <c r="F24" s="31">
        <f t="shared" si="0"/>
        <v>0</v>
      </c>
    </row>
    <row r="25" spans="1:6" ht="17.100000000000001" customHeight="1">
      <c r="A25" s="64" t="s">
        <v>27</v>
      </c>
      <c r="B25" s="29" t="s">
        <v>61</v>
      </c>
      <c r="C25" s="28" t="s">
        <v>20</v>
      </c>
      <c r="D25" s="30">
        <f>50*15</f>
        <v>750</v>
      </c>
      <c r="E25" s="31"/>
      <c r="F25" s="31">
        <f t="shared" si="0"/>
        <v>0</v>
      </c>
    </row>
    <row r="26" spans="1:6" ht="17.100000000000001" customHeight="1">
      <c r="A26" s="64" t="s">
        <v>30</v>
      </c>
      <c r="B26" s="29" t="s">
        <v>22</v>
      </c>
      <c r="C26" s="28" t="s">
        <v>20</v>
      </c>
      <c r="D26" s="30">
        <f>1*42+8</f>
        <v>50</v>
      </c>
      <c r="E26" s="31"/>
      <c r="F26" s="31">
        <f t="shared" si="0"/>
        <v>0</v>
      </c>
    </row>
    <row r="27" spans="1:6" ht="17.100000000000001" customHeight="1">
      <c r="A27" s="64" t="s">
        <v>62</v>
      </c>
      <c r="B27" s="29" t="s">
        <v>24</v>
      </c>
      <c r="C27" s="28" t="s">
        <v>20</v>
      </c>
      <c r="D27" s="30">
        <f>1*50</f>
        <v>50</v>
      </c>
      <c r="E27" s="31"/>
      <c r="F27" s="31">
        <f t="shared" si="0"/>
        <v>0</v>
      </c>
    </row>
    <row r="28" spans="1:6" ht="17.100000000000001" customHeight="1">
      <c r="A28" s="64" t="s">
        <v>63</v>
      </c>
      <c r="B28" s="29" t="s">
        <v>26</v>
      </c>
      <c r="C28" s="28" t="s">
        <v>20</v>
      </c>
      <c r="D28" s="30">
        <f>2*10</f>
        <v>20</v>
      </c>
      <c r="E28" s="31"/>
      <c r="F28" s="31">
        <f t="shared" si="0"/>
        <v>0</v>
      </c>
    </row>
    <row r="29" spans="1:6" ht="17.100000000000001" customHeight="1">
      <c r="A29" s="64" t="s">
        <v>64</v>
      </c>
      <c r="B29" s="29" t="s">
        <v>61</v>
      </c>
      <c r="C29" s="28" t="s">
        <v>20</v>
      </c>
      <c r="D29" s="30">
        <f>2*15</f>
        <v>30</v>
      </c>
      <c r="E29" s="31"/>
      <c r="F29" s="31">
        <f t="shared" si="0"/>
        <v>0</v>
      </c>
    </row>
    <row r="30" spans="1:6" ht="17.100000000000001" customHeight="1">
      <c r="A30" s="64" t="s">
        <v>32</v>
      </c>
      <c r="B30" s="29" t="s">
        <v>61</v>
      </c>
      <c r="C30" s="28" t="s">
        <v>20</v>
      </c>
      <c r="D30" s="30">
        <f>25*15</f>
        <v>375</v>
      </c>
      <c r="E30" s="31"/>
      <c r="F30" s="31">
        <f t="shared" si="0"/>
        <v>0</v>
      </c>
    </row>
    <row r="31" spans="1:6" ht="17.100000000000001" customHeight="1">
      <c r="A31" s="64" t="s">
        <v>33</v>
      </c>
      <c r="B31" s="29" t="s">
        <v>22</v>
      </c>
      <c r="C31" s="28" t="s">
        <v>20</v>
      </c>
      <c r="D31" s="30">
        <f>1*42</f>
        <v>42</v>
      </c>
      <c r="E31" s="31"/>
      <c r="F31" s="31">
        <f t="shared" si="0"/>
        <v>0</v>
      </c>
    </row>
    <row r="32" spans="1:6" ht="17.100000000000001" customHeight="1">
      <c r="A32" s="64" t="s">
        <v>35</v>
      </c>
      <c r="B32" s="29" t="s">
        <v>24</v>
      </c>
      <c r="C32" s="28" t="s">
        <v>20</v>
      </c>
      <c r="D32" s="30">
        <f>2*25</f>
        <v>50</v>
      </c>
      <c r="E32" s="31"/>
      <c r="F32" s="31">
        <f t="shared" si="0"/>
        <v>0</v>
      </c>
    </row>
    <row r="33" spans="1:6" ht="17.100000000000001" customHeight="1">
      <c r="A33" s="64" t="s">
        <v>42</v>
      </c>
      <c r="B33" s="29" t="s">
        <v>65</v>
      </c>
      <c r="C33" s="28" t="s">
        <v>29</v>
      </c>
      <c r="D33" s="30">
        <v>1</v>
      </c>
      <c r="E33" s="31"/>
      <c r="F33" s="31">
        <f t="shared" si="0"/>
        <v>0</v>
      </c>
    </row>
    <row r="34" spans="1:6" ht="17.100000000000001" customHeight="1">
      <c r="A34" s="64" t="s">
        <v>45</v>
      </c>
      <c r="B34" s="29" t="s">
        <v>24</v>
      </c>
      <c r="C34" s="28" t="s">
        <v>20</v>
      </c>
      <c r="D34" s="30">
        <f>1*45</f>
        <v>45</v>
      </c>
      <c r="E34" s="31"/>
      <c r="F34" s="31">
        <f t="shared" si="0"/>
        <v>0</v>
      </c>
    </row>
    <row r="35" spans="1:6" ht="17.100000000000001" customHeight="1">
      <c r="A35" s="64" t="s">
        <v>46</v>
      </c>
      <c r="B35" s="29" t="s">
        <v>26</v>
      </c>
      <c r="C35" s="28" t="s">
        <v>20</v>
      </c>
      <c r="D35" s="30">
        <f>1*14</f>
        <v>14</v>
      </c>
      <c r="E35" s="31"/>
      <c r="F35" s="31">
        <f t="shared" si="0"/>
        <v>0</v>
      </c>
    </row>
    <row r="36" spans="1:6" ht="17.100000000000001" customHeight="1">
      <c r="A36" s="64" t="s">
        <v>66</v>
      </c>
      <c r="B36" s="29" t="s">
        <v>67</v>
      </c>
      <c r="C36" s="28" t="s">
        <v>29</v>
      </c>
      <c r="D36" s="30">
        <v>1</v>
      </c>
      <c r="E36" s="31"/>
      <c r="F36" s="31">
        <f t="shared" si="0"/>
        <v>0</v>
      </c>
    </row>
    <row r="37" spans="1:6" ht="17.100000000000001" customHeight="1">
      <c r="A37" s="64" t="s">
        <v>68</v>
      </c>
      <c r="B37" s="29" t="s">
        <v>69</v>
      </c>
      <c r="C37" s="28" t="s">
        <v>29</v>
      </c>
      <c r="D37" s="30">
        <v>1</v>
      </c>
      <c r="E37" s="31"/>
      <c r="F37" s="31">
        <f t="shared" si="0"/>
        <v>0</v>
      </c>
    </row>
    <row r="38" spans="1:6" ht="17.100000000000001" customHeight="1">
      <c r="A38" s="65"/>
      <c r="B38" s="35"/>
      <c r="C38" s="28"/>
      <c r="D38" s="30"/>
      <c r="E38" s="31"/>
      <c r="F38" s="31">
        <f t="shared" si="0"/>
        <v>0</v>
      </c>
    </row>
    <row r="39" spans="1:6" ht="17.100000000000001" customHeight="1">
      <c r="A39" s="65"/>
      <c r="B39" s="29"/>
      <c r="C39" s="28"/>
      <c r="D39" s="30"/>
      <c r="E39" s="31"/>
      <c r="F39" s="31">
        <f t="shared" si="0"/>
        <v>0</v>
      </c>
    </row>
    <row r="40" spans="1:6" ht="17.100000000000001" customHeight="1">
      <c r="A40" s="75" t="s">
        <v>53</v>
      </c>
      <c r="B40" s="76"/>
      <c r="C40" s="76"/>
      <c r="D40" s="76"/>
      <c r="E40" s="76"/>
      <c r="F40" s="61">
        <f>SUM(F21:F39)</f>
        <v>0</v>
      </c>
    </row>
    <row r="41" spans="1:6" ht="17.100000000000001" customHeight="1">
      <c r="A41" s="102"/>
      <c r="B41" s="103"/>
      <c r="C41" s="103"/>
      <c r="D41" s="103"/>
      <c r="E41" s="103"/>
      <c r="F41" s="103"/>
    </row>
    <row r="42" spans="1:6" s="1" customFormat="1" ht="37.5" customHeight="1">
      <c r="A42" s="54" t="s">
        <v>13</v>
      </c>
      <c r="B42" s="55" t="s">
        <v>8</v>
      </c>
      <c r="C42" s="56" t="s">
        <v>14</v>
      </c>
      <c r="D42" s="56" t="s">
        <v>15</v>
      </c>
      <c r="E42" s="57" t="s">
        <v>16</v>
      </c>
      <c r="F42" s="58" t="s">
        <v>17</v>
      </c>
    </row>
    <row r="43" spans="1:6" ht="17.100000000000001" customHeight="1">
      <c r="A43" s="36"/>
      <c r="B43" s="37"/>
      <c r="C43" s="38"/>
      <c r="D43" s="39"/>
      <c r="E43" s="40"/>
      <c r="F43" s="40">
        <f>E43*D43</f>
        <v>0</v>
      </c>
    </row>
    <row r="44" spans="1:6" ht="17.100000000000001" customHeight="1">
      <c r="A44" s="36"/>
      <c r="B44" s="37"/>
      <c r="C44" s="38"/>
      <c r="D44" s="39"/>
      <c r="E44" s="40"/>
      <c r="F44" s="40">
        <f t="shared" ref="F44:F50" si="1">E44*D44</f>
        <v>0</v>
      </c>
    </row>
    <row r="45" spans="1:6" ht="17.100000000000001" customHeight="1">
      <c r="A45" s="36"/>
      <c r="B45" s="37"/>
      <c r="C45" s="38"/>
      <c r="D45" s="39"/>
      <c r="E45" s="40"/>
      <c r="F45" s="40">
        <f t="shared" si="1"/>
        <v>0</v>
      </c>
    </row>
    <row r="46" spans="1:6" ht="17.100000000000001" customHeight="1">
      <c r="A46" s="36"/>
      <c r="B46" s="37"/>
      <c r="C46" s="38"/>
      <c r="D46" s="39"/>
      <c r="E46" s="40"/>
      <c r="F46" s="40">
        <f t="shared" si="1"/>
        <v>0</v>
      </c>
    </row>
    <row r="47" spans="1:6" ht="17.100000000000001" customHeight="1">
      <c r="A47" s="36"/>
      <c r="B47" s="37"/>
      <c r="C47" s="38"/>
      <c r="D47" s="39"/>
      <c r="E47" s="40"/>
      <c r="F47" s="40">
        <f t="shared" si="1"/>
        <v>0</v>
      </c>
    </row>
    <row r="48" spans="1:6" ht="17.100000000000001" customHeight="1">
      <c r="A48" s="36"/>
      <c r="B48" s="37"/>
      <c r="C48" s="38"/>
      <c r="D48" s="39"/>
      <c r="E48" s="40"/>
      <c r="F48" s="40">
        <f t="shared" si="1"/>
        <v>0</v>
      </c>
    </row>
    <row r="49" spans="1:126" ht="17.100000000000001" customHeight="1">
      <c r="A49" s="36"/>
      <c r="B49" s="37"/>
      <c r="C49" s="38"/>
      <c r="D49" s="39"/>
      <c r="E49" s="40"/>
      <c r="F49" s="40">
        <f t="shared" si="1"/>
        <v>0</v>
      </c>
    </row>
    <row r="50" spans="1:126" ht="17.100000000000001" customHeight="1">
      <c r="A50" s="36"/>
      <c r="B50" s="37"/>
      <c r="C50" s="38"/>
      <c r="D50" s="39"/>
      <c r="E50" s="40"/>
      <c r="F50" s="40">
        <f t="shared" si="1"/>
        <v>0</v>
      </c>
    </row>
    <row r="51" spans="1:126" ht="17.100000000000001" customHeight="1">
      <c r="A51" s="75" t="s">
        <v>53</v>
      </c>
      <c r="B51" s="76"/>
      <c r="C51" s="76"/>
      <c r="D51" s="76"/>
      <c r="E51" s="76"/>
      <c r="F51" s="61">
        <f>SUM(F43:F50)</f>
        <v>0</v>
      </c>
    </row>
    <row r="52" spans="1:126" s="17" customFormat="1" ht="17.100000000000001" customHeight="1">
      <c r="A52" s="15"/>
      <c r="B52" s="14"/>
      <c r="C52" s="15"/>
      <c r="D52" s="15"/>
      <c r="E52" s="16"/>
      <c r="F52" s="16"/>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s="17" customFormat="1" ht="17.100000000000001" customHeight="1">
      <c r="A53" s="82" t="s">
        <v>54</v>
      </c>
      <c r="B53" s="82"/>
      <c r="C53" s="82"/>
      <c r="D53" s="82"/>
      <c r="E53" s="82"/>
      <c r="F53" s="82"/>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row>
    <row r="54" spans="1:126" s="17" customFormat="1" ht="17.100000000000001" customHeight="1">
      <c r="A54" s="83" t="s">
        <v>55</v>
      </c>
      <c r="B54" s="84"/>
      <c r="C54" s="84"/>
      <c r="D54" s="85"/>
      <c r="E54" s="79">
        <f>SUM(F40,F51)</f>
        <v>0</v>
      </c>
      <c r="F54" s="80"/>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row>
    <row r="55" spans="1:126" s="17" customFormat="1" ht="17.100000000000001" customHeight="1">
      <c r="A55" s="114" t="s">
        <v>56</v>
      </c>
      <c r="B55" s="114"/>
      <c r="C55" s="114"/>
      <c r="D55" s="114"/>
      <c r="E55" s="114"/>
      <c r="F55" s="114"/>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row>
    <row r="56" spans="1:126" ht="17.100000000000001" customHeight="1">
      <c r="A56" s="70" t="s">
        <v>57</v>
      </c>
      <c r="B56" s="71"/>
      <c r="C56" s="71"/>
      <c r="D56" s="71"/>
      <c r="E56" s="71"/>
      <c r="F56" s="72"/>
    </row>
    <row r="57" spans="1:126" ht="17.100000000000001" customHeight="1">
      <c r="A57" s="18"/>
      <c r="B57" s="73" t="s">
        <v>58</v>
      </c>
      <c r="C57" s="73"/>
      <c r="D57" s="73"/>
      <c r="E57" s="73"/>
      <c r="F57" s="74"/>
    </row>
  </sheetData>
  <mergeCells count="18">
    <mergeCell ref="C18:F18"/>
    <mergeCell ref="B1:F4"/>
    <mergeCell ref="B7:F7"/>
    <mergeCell ref="B9:F9"/>
    <mergeCell ref="A11:F11"/>
    <mergeCell ref="A12:F15"/>
    <mergeCell ref="C16:F16"/>
    <mergeCell ref="C17:F17"/>
    <mergeCell ref="A55:F55"/>
    <mergeCell ref="A56:F56"/>
    <mergeCell ref="B57:F57"/>
    <mergeCell ref="A19:F19"/>
    <mergeCell ref="A40:E40"/>
    <mergeCell ref="A41:F41"/>
    <mergeCell ref="A51:E51"/>
    <mergeCell ref="A53:F53"/>
    <mergeCell ref="A54:D54"/>
    <mergeCell ref="E54:F54"/>
  </mergeCells>
  <phoneticPr fontId="26" type="noConversion"/>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DM54"/>
  <sheetViews>
    <sheetView topLeftCell="A4" workbookViewId="0">
      <selection activeCell="K15" sqref="K15"/>
    </sheetView>
  </sheetViews>
  <sheetFormatPr defaultColWidth="9.140625" defaultRowHeight="18.600000000000001" customHeight="1"/>
  <cols>
    <col min="1" max="1" width="16.85546875" style="1" customWidth="1"/>
    <col min="2" max="2" width="58.5703125" style="1" customWidth="1"/>
    <col min="3" max="3" width="18.140625" style="1" customWidth="1"/>
    <col min="4" max="4" width="17.85546875" style="1" customWidth="1"/>
    <col min="5" max="5" width="16.42578125" style="4" customWidth="1"/>
    <col min="6" max="6" width="17.140625" style="5" customWidth="1"/>
  </cols>
  <sheetData>
    <row r="1" spans="1:6" ht="18.600000000000001" customHeight="1">
      <c r="A1" s="11"/>
      <c r="B1" s="86" t="s">
        <v>3</v>
      </c>
      <c r="C1" s="87"/>
      <c r="D1" s="87"/>
      <c r="E1" s="87"/>
      <c r="F1" s="88"/>
    </row>
    <row r="2" spans="1:6" ht="18.600000000000001" customHeight="1">
      <c r="A2" s="12"/>
      <c r="B2" s="89"/>
      <c r="C2" s="89"/>
      <c r="D2" s="89"/>
      <c r="E2" s="89"/>
      <c r="F2" s="90"/>
    </row>
    <row r="3" spans="1:6" s="2" customFormat="1" ht="18.600000000000001" customHeight="1">
      <c r="A3" s="12"/>
      <c r="B3" s="89"/>
      <c r="C3" s="89"/>
      <c r="D3" s="89"/>
      <c r="E3" s="89"/>
      <c r="F3" s="90"/>
    </row>
    <row r="4" spans="1:6" ht="18.600000000000001" customHeight="1">
      <c r="A4" s="12"/>
      <c r="B4" s="89"/>
      <c r="C4" s="89"/>
      <c r="D4" s="89"/>
      <c r="E4" s="89"/>
      <c r="F4" s="90"/>
    </row>
    <row r="5" spans="1:6" ht="18.600000000000001" customHeight="1">
      <c r="A5" s="12"/>
      <c r="B5" s="6"/>
      <c r="C5" s="6"/>
      <c r="D5" s="6"/>
      <c r="E5" s="7"/>
      <c r="F5" s="66"/>
    </row>
    <row r="6" spans="1:6" ht="18.600000000000001" customHeight="1">
      <c r="A6" s="12"/>
      <c r="B6"/>
      <c r="C6"/>
      <c r="D6" s="8"/>
      <c r="E6" s="3"/>
      <c r="F6" s="67"/>
    </row>
    <row r="7" spans="1:6" ht="18.600000000000001" customHeight="1">
      <c r="A7" s="13" t="s">
        <v>4</v>
      </c>
      <c r="B7" s="104"/>
      <c r="C7" s="104"/>
      <c r="D7" s="104"/>
      <c r="E7" s="104"/>
      <c r="F7" s="105"/>
    </row>
    <row r="8" spans="1:6" ht="18.600000000000001" customHeight="1">
      <c r="A8" s="12"/>
      <c r="B8"/>
      <c r="C8"/>
      <c r="D8" s="8"/>
      <c r="E8" s="3"/>
      <c r="F8" s="67"/>
    </row>
    <row r="9" spans="1:6" ht="18.600000000000001" customHeight="1">
      <c r="A9" s="13" t="s">
        <v>5</v>
      </c>
      <c r="B9" s="91"/>
      <c r="C9" s="91"/>
      <c r="D9" s="91"/>
      <c r="E9" s="91"/>
      <c r="F9" s="92"/>
    </row>
    <row r="10" spans="1:6" ht="18.600000000000001" customHeight="1">
      <c r="A10" s="12"/>
      <c r="B10"/>
      <c r="C10"/>
      <c r="D10" s="8"/>
      <c r="E10" s="3"/>
      <c r="F10" s="67"/>
    </row>
    <row r="11" spans="1:6" ht="18.600000000000001" customHeight="1">
      <c r="A11" s="93" t="s">
        <v>6</v>
      </c>
      <c r="B11" s="94"/>
      <c r="C11" s="94"/>
      <c r="D11" s="94"/>
      <c r="E11" s="94"/>
      <c r="F11" s="95"/>
    </row>
    <row r="12" spans="1:6" ht="18.600000000000001" customHeight="1">
      <c r="A12" s="96" t="s">
        <v>7</v>
      </c>
      <c r="B12" s="97"/>
      <c r="C12" s="97"/>
      <c r="D12" s="97"/>
      <c r="E12" s="97"/>
      <c r="F12" s="98"/>
    </row>
    <row r="13" spans="1:6" ht="18.600000000000001" customHeight="1">
      <c r="A13" s="96"/>
      <c r="B13" s="97"/>
      <c r="C13" s="97"/>
      <c r="D13" s="97"/>
      <c r="E13" s="97"/>
      <c r="F13" s="98"/>
    </row>
    <row r="14" spans="1:6" ht="18.600000000000001" customHeight="1">
      <c r="A14" s="96"/>
      <c r="B14" s="97"/>
      <c r="C14" s="97"/>
      <c r="D14" s="97"/>
      <c r="E14" s="97"/>
      <c r="F14" s="98"/>
    </row>
    <row r="15" spans="1:6" ht="132" customHeight="1">
      <c r="A15" s="99"/>
      <c r="B15" s="100"/>
      <c r="C15" s="100"/>
      <c r="D15" s="100"/>
      <c r="E15" s="100"/>
      <c r="F15" s="101"/>
    </row>
    <row r="16" spans="1:6" ht="18.600000000000001" customHeight="1">
      <c r="A16" s="62" t="s">
        <v>70</v>
      </c>
      <c r="B16" s="62" t="s">
        <v>1</v>
      </c>
      <c r="C16" s="117" t="s">
        <v>71</v>
      </c>
      <c r="D16" s="118"/>
      <c r="E16" s="118"/>
      <c r="F16" s="119"/>
    </row>
    <row r="17" spans="1:6" s="10" customFormat="1" ht="18.600000000000001" customHeight="1">
      <c r="A17" s="47">
        <v>1289173</v>
      </c>
      <c r="B17" s="50" t="s">
        <v>9</v>
      </c>
      <c r="C17" s="106" t="s">
        <v>72</v>
      </c>
      <c r="D17" s="107"/>
      <c r="E17" s="107"/>
      <c r="F17" s="108"/>
    </row>
    <row r="18" spans="1:6" s="10" customFormat="1" ht="18.600000000000001" customHeight="1">
      <c r="A18" s="48"/>
      <c r="B18" s="48"/>
      <c r="C18" s="109" t="s">
        <v>11</v>
      </c>
      <c r="D18" s="110"/>
      <c r="E18" s="110"/>
      <c r="F18" s="111"/>
    </row>
    <row r="19" spans="1:6" ht="18.600000000000001" customHeight="1">
      <c r="A19" s="102" t="s">
        <v>60</v>
      </c>
      <c r="B19" s="103"/>
      <c r="C19" s="103"/>
      <c r="D19" s="103"/>
      <c r="E19" s="103"/>
      <c r="F19" s="103"/>
    </row>
    <row r="20" spans="1:6" s="1" customFormat="1" ht="32.1" customHeight="1">
      <c r="A20" s="54" t="s">
        <v>13</v>
      </c>
      <c r="B20" s="55" t="s">
        <v>8</v>
      </c>
      <c r="C20" s="56" t="s">
        <v>14</v>
      </c>
      <c r="D20" s="56" t="s">
        <v>15</v>
      </c>
      <c r="E20" s="57" t="s">
        <v>16</v>
      </c>
      <c r="F20" s="58" t="s">
        <v>17</v>
      </c>
    </row>
    <row r="21" spans="1:6" ht="18.600000000000001" customHeight="1">
      <c r="A21" s="38">
        <v>1</v>
      </c>
      <c r="B21" s="41" t="s">
        <v>73</v>
      </c>
      <c r="C21" s="38" t="s">
        <v>20</v>
      </c>
      <c r="D21" s="42">
        <v>150</v>
      </c>
      <c r="E21" s="40"/>
      <c r="F21" s="40">
        <f>E21*D21</f>
        <v>0</v>
      </c>
    </row>
    <row r="22" spans="1:6" ht="18.600000000000001" customHeight="1">
      <c r="A22" s="38">
        <v>2</v>
      </c>
      <c r="B22" s="41" t="s">
        <v>74</v>
      </c>
      <c r="C22" s="38" t="s">
        <v>20</v>
      </c>
      <c r="D22" s="42">
        <f>150+175</f>
        <v>325</v>
      </c>
      <c r="E22" s="40"/>
      <c r="F22" s="40">
        <f t="shared" ref="F22:F36" si="0">E22*D22</f>
        <v>0</v>
      </c>
    </row>
    <row r="23" spans="1:6" ht="18.600000000000001" customHeight="1">
      <c r="A23" s="38">
        <v>3</v>
      </c>
      <c r="B23" s="37" t="s">
        <v>24</v>
      </c>
      <c r="C23" s="38" t="s">
        <v>20</v>
      </c>
      <c r="D23" s="42">
        <v>150</v>
      </c>
      <c r="E23" s="40"/>
      <c r="F23" s="40">
        <f t="shared" si="0"/>
        <v>0</v>
      </c>
    </row>
    <row r="24" spans="1:6" ht="18.600000000000001" customHeight="1">
      <c r="A24" s="38">
        <v>4</v>
      </c>
      <c r="B24" s="37" t="s">
        <v>75</v>
      </c>
      <c r="C24" s="38" t="s">
        <v>20</v>
      </c>
      <c r="D24" s="42">
        <v>50</v>
      </c>
      <c r="E24" s="40"/>
      <c r="F24" s="40">
        <f t="shared" si="0"/>
        <v>0</v>
      </c>
    </row>
    <row r="25" spans="1:6" ht="18.600000000000001" customHeight="1">
      <c r="A25" s="38">
        <v>5</v>
      </c>
      <c r="B25" s="37" t="s">
        <v>76</v>
      </c>
      <c r="C25" s="38" t="s">
        <v>29</v>
      </c>
      <c r="D25" s="42">
        <v>5</v>
      </c>
      <c r="E25" s="40"/>
      <c r="F25" s="40">
        <f t="shared" si="0"/>
        <v>0</v>
      </c>
    </row>
    <row r="26" spans="1:6" ht="18.600000000000001" customHeight="1">
      <c r="A26" s="38">
        <v>6</v>
      </c>
      <c r="B26" s="37" t="s">
        <v>77</v>
      </c>
      <c r="C26" s="38" t="s">
        <v>29</v>
      </c>
      <c r="D26" s="42">
        <v>10</v>
      </c>
      <c r="E26" s="40"/>
      <c r="F26" s="40">
        <f t="shared" si="0"/>
        <v>0</v>
      </c>
    </row>
    <row r="27" spans="1:6" ht="18.600000000000001" customHeight="1">
      <c r="A27" s="38">
        <v>7</v>
      </c>
      <c r="B27" s="37" t="s">
        <v>78</v>
      </c>
      <c r="C27" s="38" t="s">
        <v>29</v>
      </c>
      <c r="D27" s="42">
        <v>1</v>
      </c>
      <c r="E27" s="40"/>
      <c r="F27" s="40">
        <f t="shared" si="0"/>
        <v>0</v>
      </c>
    </row>
    <row r="28" spans="1:6" ht="18.600000000000001" customHeight="1">
      <c r="A28" s="38">
        <v>8</v>
      </c>
      <c r="B28" s="37" t="s">
        <v>79</v>
      </c>
      <c r="C28" s="38" t="s">
        <v>29</v>
      </c>
      <c r="D28" s="42">
        <v>1</v>
      </c>
      <c r="E28" s="40"/>
      <c r="F28" s="40">
        <f t="shared" si="0"/>
        <v>0</v>
      </c>
    </row>
    <row r="29" spans="1:6" ht="18.600000000000001" customHeight="1">
      <c r="A29" s="43">
        <v>9</v>
      </c>
      <c r="B29" s="37" t="s">
        <v>80</v>
      </c>
      <c r="C29" s="38" t="s">
        <v>29</v>
      </c>
      <c r="D29" s="42">
        <v>2</v>
      </c>
      <c r="E29" s="40"/>
      <c r="F29" s="40">
        <f t="shared" si="0"/>
        <v>0</v>
      </c>
    </row>
    <row r="30" spans="1:6" ht="18.600000000000001" customHeight="1">
      <c r="A30" s="43">
        <v>10</v>
      </c>
      <c r="B30" s="37" t="s">
        <v>81</v>
      </c>
      <c r="C30" s="38" t="s">
        <v>20</v>
      </c>
      <c r="D30" s="42">
        <v>80</v>
      </c>
      <c r="E30" s="40"/>
      <c r="F30" s="40">
        <f t="shared" si="0"/>
        <v>0</v>
      </c>
    </row>
    <row r="31" spans="1:6" ht="18.600000000000001" customHeight="1">
      <c r="A31" s="43">
        <v>11</v>
      </c>
      <c r="B31" s="44" t="s">
        <v>82</v>
      </c>
      <c r="C31" s="38" t="s">
        <v>29</v>
      </c>
      <c r="D31" s="42">
        <v>2</v>
      </c>
      <c r="E31" s="40"/>
      <c r="F31" s="40">
        <f t="shared" si="0"/>
        <v>0</v>
      </c>
    </row>
    <row r="32" spans="1:6" ht="18.600000000000001" customHeight="1">
      <c r="A32" s="43"/>
      <c r="B32" s="44"/>
      <c r="C32" s="38"/>
      <c r="D32" s="42"/>
      <c r="E32" s="40"/>
      <c r="F32" s="40">
        <f t="shared" si="0"/>
        <v>0</v>
      </c>
    </row>
    <row r="33" spans="1:6" ht="18.600000000000001" customHeight="1">
      <c r="A33" s="38"/>
      <c r="B33" s="45"/>
      <c r="C33" s="38"/>
      <c r="D33" s="42"/>
      <c r="E33" s="40"/>
      <c r="F33" s="40">
        <f t="shared" si="0"/>
        <v>0</v>
      </c>
    </row>
    <row r="34" spans="1:6" ht="18.600000000000001" customHeight="1">
      <c r="A34" s="38"/>
      <c r="B34" s="41"/>
      <c r="C34" s="38"/>
      <c r="D34" s="42"/>
      <c r="E34" s="40"/>
      <c r="F34" s="40">
        <f t="shared" si="0"/>
        <v>0</v>
      </c>
    </row>
    <row r="35" spans="1:6" ht="18.600000000000001" customHeight="1">
      <c r="A35" s="38"/>
      <c r="B35" s="45"/>
      <c r="C35" s="38"/>
      <c r="D35" s="42"/>
      <c r="E35" s="40"/>
      <c r="F35" s="40">
        <f t="shared" si="0"/>
        <v>0</v>
      </c>
    </row>
    <row r="36" spans="1:6" ht="18.600000000000001" customHeight="1">
      <c r="A36" s="38"/>
      <c r="B36" s="41"/>
      <c r="C36" s="38"/>
      <c r="D36" s="42"/>
      <c r="E36" s="40"/>
      <c r="F36" s="40">
        <f t="shared" si="0"/>
        <v>0</v>
      </c>
    </row>
    <row r="37" spans="1:6" ht="18.600000000000001" customHeight="1">
      <c r="A37" s="75" t="s">
        <v>53</v>
      </c>
      <c r="B37" s="76"/>
      <c r="C37" s="76"/>
      <c r="D37" s="76"/>
      <c r="E37" s="76"/>
      <c r="F37" s="61">
        <f>SUM(F21:F36)</f>
        <v>0</v>
      </c>
    </row>
    <row r="38" spans="1:6" ht="18.600000000000001" customHeight="1">
      <c r="A38" s="102"/>
      <c r="B38" s="103"/>
      <c r="C38" s="103"/>
      <c r="D38" s="103"/>
      <c r="E38" s="103"/>
      <c r="F38" s="103"/>
    </row>
    <row r="39" spans="1:6" s="1" customFormat="1" ht="28.5" customHeight="1">
      <c r="A39" s="54" t="s">
        <v>13</v>
      </c>
      <c r="B39" s="55" t="s">
        <v>8</v>
      </c>
      <c r="C39" s="56" t="s">
        <v>14</v>
      </c>
      <c r="D39" s="56" t="s">
        <v>15</v>
      </c>
      <c r="E39" s="57" t="s">
        <v>16</v>
      </c>
      <c r="F39" s="58" t="s">
        <v>17</v>
      </c>
    </row>
    <row r="40" spans="1:6" ht="18.600000000000001" customHeight="1">
      <c r="A40" s="36"/>
      <c r="B40" s="37"/>
      <c r="C40" s="38"/>
      <c r="D40" s="39"/>
      <c r="E40" s="40"/>
      <c r="F40" s="40">
        <f>E40*D40</f>
        <v>0</v>
      </c>
    </row>
    <row r="41" spans="1:6" ht="18.600000000000001" customHeight="1">
      <c r="A41" s="36"/>
      <c r="B41" s="37"/>
      <c r="C41" s="38"/>
      <c r="D41" s="39"/>
      <c r="E41" s="40"/>
      <c r="F41" s="40">
        <f t="shared" ref="F41:F47" si="1">E41*D41</f>
        <v>0</v>
      </c>
    </row>
    <row r="42" spans="1:6" ht="18.600000000000001" customHeight="1">
      <c r="A42" s="36"/>
      <c r="B42" s="37"/>
      <c r="C42" s="38"/>
      <c r="D42" s="39"/>
      <c r="E42" s="40"/>
      <c r="F42" s="40">
        <f t="shared" si="1"/>
        <v>0</v>
      </c>
    </row>
    <row r="43" spans="1:6" ht="18.600000000000001" customHeight="1">
      <c r="A43" s="36"/>
      <c r="B43" s="37"/>
      <c r="C43" s="38"/>
      <c r="D43" s="39"/>
      <c r="E43" s="40"/>
      <c r="F43" s="40">
        <f t="shared" si="1"/>
        <v>0</v>
      </c>
    </row>
    <row r="44" spans="1:6" ht="18.600000000000001" customHeight="1">
      <c r="A44" s="36"/>
      <c r="B44" s="37"/>
      <c r="C44" s="38"/>
      <c r="D44" s="39"/>
      <c r="E44" s="40"/>
      <c r="F44" s="40">
        <f t="shared" si="1"/>
        <v>0</v>
      </c>
    </row>
    <row r="45" spans="1:6" ht="18.600000000000001" customHeight="1">
      <c r="A45" s="36"/>
      <c r="B45" s="37"/>
      <c r="C45" s="38"/>
      <c r="D45" s="39"/>
      <c r="E45" s="40"/>
      <c r="F45" s="40">
        <f t="shared" si="1"/>
        <v>0</v>
      </c>
    </row>
    <row r="46" spans="1:6" ht="18.600000000000001" customHeight="1">
      <c r="A46" s="36"/>
      <c r="B46" s="37"/>
      <c r="C46" s="38"/>
      <c r="D46" s="39"/>
      <c r="E46" s="40"/>
      <c r="F46" s="40">
        <f t="shared" si="1"/>
        <v>0</v>
      </c>
    </row>
    <row r="47" spans="1:6" ht="18.600000000000001" customHeight="1">
      <c r="A47" s="36"/>
      <c r="B47" s="37"/>
      <c r="C47" s="38"/>
      <c r="D47" s="39"/>
      <c r="E47" s="40"/>
      <c r="F47" s="40">
        <f t="shared" si="1"/>
        <v>0</v>
      </c>
    </row>
    <row r="48" spans="1:6" ht="18.600000000000001" customHeight="1">
      <c r="A48" s="75" t="s">
        <v>53</v>
      </c>
      <c r="B48" s="76"/>
      <c r="C48" s="76"/>
      <c r="D48" s="76"/>
      <c r="E48" s="76"/>
      <c r="F48" s="61">
        <f>SUM(F40:F47)</f>
        <v>0</v>
      </c>
    </row>
    <row r="49" spans="1:117" s="17" customFormat="1" ht="18.600000000000001" customHeight="1">
      <c r="A49" s="15"/>
      <c r="B49" s="14"/>
      <c r="C49" s="15"/>
      <c r="D49" s="15"/>
      <c r="E49" s="16"/>
      <c r="F49" s="16"/>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row>
    <row r="50" spans="1:117" s="17" customFormat="1" ht="18.600000000000001" customHeight="1">
      <c r="A50" s="82" t="s">
        <v>54</v>
      </c>
      <c r="B50" s="82"/>
      <c r="C50" s="82"/>
      <c r="D50" s="82"/>
      <c r="E50" s="82"/>
      <c r="F50" s="82"/>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row>
    <row r="51" spans="1:117" s="17" customFormat="1" ht="18.600000000000001" customHeight="1">
      <c r="A51" s="83" t="s">
        <v>55</v>
      </c>
      <c r="B51" s="84"/>
      <c r="C51" s="84"/>
      <c r="D51" s="85"/>
      <c r="E51" s="79">
        <f>SUM(F37,F48)</f>
        <v>0</v>
      </c>
      <c r="F51" s="80"/>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row>
    <row r="52" spans="1:117" s="17" customFormat="1" ht="18.600000000000001" customHeight="1">
      <c r="A52" s="81" t="s">
        <v>56</v>
      </c>
      <c r="B52" s="81"/>
      <c r="C52" s="81"/>
      <c r="D52" s="81"/>
      <c r="E52" s="81"/>
      <c r="F52" s="81"/>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row>
    <row r="53" spans="1:117" ht="18.600000000000001" customHeight="1">
      <c r="A53" s="70" t="s">
        <v>57</v>
      </c>
      <c r="B53" s="71"/>
      <c r="C53" s="71"/>
      <c r="D53" s="71"/>
      <c r="E53" s="71"/>
      <c r="F53" s="72"/>
    </row>
    <row r="54" spans="1:117" ht="18.600000000000001" customHeight="1">
      <c r="A54" s="18"/>
      <c r="B54" s="73" t="s">
        <v>58</v>
      </c>
      <c r="C54" s="73"/>
      <c r="D54" s="73"/>
      <c r="E54" s="73"/>
      <c r="F54" s="74"/>
    </row>
  </sheetData>
  <mergeCells count="18">
    <mergeCell ref="C16:F16"/>
    <mergeCell ref="B1:F4"/>
    <mergeCell ref="B7:F7"/>
    <mergeCell ref="B9:F9"/>
    <mergeCell ref="A11:F11"/>
    <mergeCell ref="A12:F15"/>
    <mergeCell ref="C17:F17"/>
    <mergeCell ref="C18:F18"/>
    <mergeCell ref="A52:F52"/>
    <mergeCell ref="A53:F53"/>
    <mergeCell ref="B54:F54"/>
    <mergeCell ref="A19:F19"/>
    <mergeCell ref="A37:E37"/>
    <mergeCell ref="A38:F38"/>
    <mergeCell ref="A48:E48"/>
    <mergeCell ref="A50:F50"/>
    <mergeCell ref="A51:D51"/>
    <mergeCell ref="E51:F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13B3-F087-4333-BC32-F7D4BB96D991}">
  <sheetPr>
    <tabColor theme="4" tint="0.79998168889431442"/>
    <pageSetUpPr fitToPage="1"/>
  </sheetPr>
  <dimension ref="A1:DP39"/>
  <sheetViews>
    <sheetView tabSelected="1" zoomScaleNormal="100" workbookViewId="0">
      <selection activeCell="B9" sqref="B9:F9"/>
    </sheetView>
  </sheetViews>
  <sheetFormatPr defaultColWidth="9.140625" defaultRowHeight="15.6" customHeight="1"/>
  <cols>
    <col min="1" max="1" width="16.85546875" style="1" customWidth="1"/>
    <col min="2" max="2" width="57.5703125" style="1" customWidth="1"/>
    <col min="3" max="3" width="18.140625" style="1" customWidth="1"/>
    <col min="4" max="4" width="17.85546875" style="1" customWidth="1"/>
    <col min="5" max="5" width="18.28515625" style="4" customWidth="1"/>
    <col min="6" max="6" width="19.85546875" style="5" customWidth="1"/>
  </cols>
  <sheetData>
    <row r="1" spans="1:6" ht="15.6" customHeight="1">
      <c r="A1" s="11"/>
      <c r="B1" s="86" t="s">
        <v>3</v>
      </c>
      <c r="C1" s="87"/>
      <c r="D1" s="87"/>
      <c r="E1" s="87"/>
      <c r="F1" s="88"/>
    </row>
    <row r="2" spans="1:6" ht="15.6" customHeight="1">
      <c r="A2" s="12"/>
      <c r="B2" s="89"/>
      <c r="C2" s="89"/>
      <c r="D2" s="89"/>
      <c r="E2" s="89"/>
      <c r="F2" s="90"/>
    </row>
    <row r="3" spans="1:6" s="2" customFormat="1" ht="15.6" customHeight="1">
      <c r="A3" s="12"/>
      <c r="B3" s="89"/>
      <c r="C3" s="89"/>
      <c r="D3" s="89"/>
      <c r="E3" s="89"/>
      <c r="F3" s="90"/>
    </row>
    <row r="4" spans="1:6" ht="15.6" customHeight="1">
      <c r="A4" s="12"/>
      <c r="B4" s="89"/>
      <c r="C4" s="89"/>
      <c r="D4" s="89"/>
      <c r="E4" s="89"/>
      <c r="F4" s="90"/>
    </row>
    <row r="5" spans="1:6" ht="15.6" customHeight="1">
      <c r="A5" s="12"/>
      <c r="B5" s="6"/>
      <c r="C5" s="6"/>
      <c r="D5" s="6"/>
      <c r="E5" s="7"/>
      <c r="F5" s="66"/>
    </row>
    <row r="6" spans="1:6" ht="15.6" customHeight="1">
      <c r="A6" s="12"/>
      <c r="B6"/>
      <c r="C6"/>
      <c r="D6" s="8"/>
      <c r="E6" s="3"/>
      <c r="F6" s="67"/>
    </row>
    <row r="7" spans="1:6" ht="15.6" customHeight="1">
      <c r="A7" s="13" t="s">
        <v>4</v>
      </c>
      <c r="B7" s="104"/>
      <c r="C7" s="104"/>
      <c r="D7" s="104"/>
      <c r="E7" s="104"/>
      <c r="F7" s="105"/>
    </row>
    <row r="8" spans="1:6" ht="15.6" customHeight="1">
      <c r="A8" s="12"/>
      <c r="B8"/>
      <c r="C8"/>
      <c r="D8" s="8"/>
      <c r="E8" s="3"/>
      <c r="F8" s="67"/>
    </row>
    <row r="9" spans="1:6" ht="15.6" customHeight="1">
      <c r="A9" s="13" t="s">
        <v>5</v>
      </c>
      <c r="B9" s="91" t="s">
        <v>102</v>
      </c>
      <c r="C9" s="91"/>
      <c r="D9" s="91"/>
      <c r="E9" s="91"/>
      <c r="F9" s="92"/>
    </row>
    <row r="10" spans="1:6" ht="15.6" customHeight="1">
      <c r="A10" s="12"/>
      <c r="B10"/>
      <c r="C10"/>
      <c r="D10" s="8"/>
      <c r="E10" s="3"/>
      <c r="F10" s="67"/>
    </row>
    <row r="11" spans="1:6" ht="15.6" customHeight="1">
      <c r="A11" s="93" t="s">
        <v>6</v>
      </c>
      <c r="B11" s="94"/>
      <c r="C11" s="94"/>
      <c r="D11" s="94"/>
      <c r="E11" s="94"/>
      <c r="F11" s="95"/>
    </row>
    <row r="12" spans="1:6" ht="15.6" customHeight="1">
      <c r="A12" s="96" t="s">
        <v>7</v>
      </c>
      <c r="B12" s="97"/>
      <c r="C12" s="97"/>
      <c r="D12" s="97"/>
      <c r="E12" s="97"/>
      <c r="F12" s="98"/>
    </row>
    <row r="13" spans="1:6" ht="15.6" customHeight="1">
      <c r="A13" s="96"/>
      <c r="B13" s="97"/>
      <c r="C13" s="97"/>
      <c r="D13" s="97"/>
      <c r="E13" s="97"/>
      <c r="F13" s="98"/>
    </row>
    <row r="14" spans="1:6" ht="15.6" customHeight="1">
      <c r="A14" s="96"/>
      <c r="B14" s="97"/>
      <c r="C14" s="97"/>
      <c r="D14" s="97"/>
      <c r="E14" s="97"/>
      <c r="F14" s="98"/>
    </row>
    <row r="15" spans="1:6" ht="133.9" customHeight="1">
      <c r="A15" s="99"/>
      <c r="B15" s="100"/>
      <c r="C15" s="100"/>
      <c r="D15" s="100"/>
      <c r="E15" s="100"/>
      <c r="F15" s="101"/>
    </row>
    <row r="16" spans="1:6" ht="19.149999999999999" customHeight="1">
      <c r="A16" s="77" t="s">
        <v>85</v>
      </c>
      <c r="B16" s="78"/>
      <c r="C16" s="78"/>
      <c r="D16" s="78"/>
      <c r="E16" s="78"/>
      <c r="F16" s="78"/>
    </row>
    <row r="17" spans="1:120" s="10" customFormat="1" ht="15.6" customHeight="1">
      <c r="A17" s="47" t="s">
        <v>101</v>
      </c>
      <c r="B17" s="50" t="s">
        <v>1</v>
      </c>
      <c r="C17" s="120" t="s">
        <v>94</v>
      </c>
      <c r="D17" s="121"/>
      <c r="E17" s="121"/>
      <c r="F17" s="122"/>
    </row>
    <row r="18" spans="1:120" s="10" customFormat="1" ht="15.6" customHeight="1">
      <c r="A18" s="47">
        <v>703478</v>
      </c>
      <c r="B18" s="50" t="s">
        <v>2</v>
      </c>
      <c r="C18" s="123" t="s">
        <v>99</v>
      </c>
      <c r="D18" s="124"/>
      <c r="E18" s="124"/>
      <c r="F18" s="125"/>
    </row>
    <row r="19" spans="1:120" s="9" customFormat="1" ht="33" customHeight="1">
      <c r="A19" s="19" t="s">
        <v>13</v>
      </c>
      <c r="B19" s="20" t="s">
        <v>8</v>
      </c>
      <c r="C19" s="21" t="s">
        <v>14</v>
      </c>
      <c r="D19" s="21" t="s">
        <v>15</v>
      </c>
      <c r="E19" s="22" t="s">
        <v>16</v>
      </c>
      <c r="F19" s="23" t="s">
        <v>17</v>
      </c>
    </row>
    <row r="20" spans="1:120" ht="15.6" customHeight="1">
      <c r="A20" s="63" t="s">
        <v>18</v>
      </c>
      <c r="B20" s="37" t="s">
        <v>87</v>
      </c>
      <c r="C20" s="38" t="s">
        <v>29</v>
      </c>
      <c r="D20" s="42">
        <v>1</v>
      </c>
      <c r="E20" s="40"/>
      <c r="F20" s="40">
        <f>E20*D20</f>
        <v>0</v>
      </c>
    </row>
    <row r="21" spans="1:120" ht="26.25" customHeight="1">
      <c r="A21" s="63" t="s">
        <v>21</v>
      </c>
      <c r="B21" s="45" t="s">
        <v>95</v>
      </c>
      <c r="C21" s="38" t="s">
        <v>52</v>
      </c>
      <c r="D21" s="68">
        <v>7528</v>
      </c>
      <c r="E21" s="40"/>
      <c r="F21" s="40">
        <f t="shared" ref="F21:F25" si="0">E21*D21</f>
        <v>0</v>
      </c>
    </row>
    <row r="22" spans="1:120" ht="42.75" customHeight="1">
      <c r="A22" s="63" t="s">
        <v>23</v>
      </c>
      <c r="B22" s="44" t="s">
        <v>90</v>
      </c>
      <c r="C22" s="38" t="s">
        <v>52</v>
      </c>
      <c r="D22" s="68">
        <v>7528</v>
      </c>
      <c r="E22" s="40"/>
      <c r="F22" s="40">
        <f t="shared" si="0"/>
        <v>0</v>
      </c>
    </row>
    <row r="23" spans="1:120" ht="51" customHeight="1">
      <c r="A23" s="63" t="s">
        <v>25</v>
      </c>
      <c r="B23" s="44" t="s">
        <v>89</v>
      </c>
      <c r="C23" s="38" t="s">
        <v>52</v>
      </c>
      <c r="D23" s="68">
        <v>7528</v>
      </c>
      <c r="E23" s="40"/>
      <c r="F23" s="40">
        <f t="shared" si="0"/>
        <v>0</v>
      </c>
    </row>
    <row r="24" spans="1:120" ht="18" customHeight="1">
      <c r="A24" s="63" t="s">
        <v>83</v>
      </c>
      <c r="B24" s="44" t="s">
        <v>88</v>
      </c>
      <c r="C24" s="38" t="s">
        <v>20</v>
      </c>
      <c r="D24" s="42">
        <v>20</v>
      </c>
      <c r="E24" s="40"/>
      <c r="F24" s="40">
        <f t="shared" si="0"/>
        <v>0</v>
      </c>
    </row>
    <row r="25" spans="1:120" ht="15.6" customHeight="1">
      <c r="A25" s="63" t="s">
        <v>84</v>
      </c>
      <c r="B25" s="44" t="s">
        <v>96</v>
      </c>
      <c r="C25" s="38" t="s">
        <v>52</v>
      </c>
      <c r="D25" s="42">
        <v>100</v>
      </c>
      <c r="E25" s="40"/>
      <c r="F25" s="40">
        <f t="shared" si="0"/>
        <v>0</v>
      </c>
    </row>
    <row r="26" spans="1:120" ht="15.6" customHeight="1">
      <c r="A26" s="126" t="s">
        <v>98</v>
      </c>
      <c r="B26" s="127"/>
      <c r="C26" s="127"/>
      <c r="D26" s="127"/>
      <c r="E26" s="127"/>
      <c r="F26" s="24">
        <f>SUM(F20:F25)</f>
        <v>0</v>
      </c>
    </row>
    <row r="27" spans="1:120" s="17" customFormat="1" ht="15.6" customHeight="1">
      <c r="A27" s="77" t="s">
        <v>86</v>
      </c>
      <c r="B27" s="78"/>
      <c r="C27" s="78"/>
      <c r="D27" s="78"/>
      <c r="E27" s="78"/>
      <c r="F27" s="78"/>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row>
    <row r="28" spans="1:120" s="17" customFormat="1" ht="15.6" customHeight="1">
      <c r="A28" s="47" t="s">
        <v>101</v>
      </c>
      <c r="B28" s="50" t="s">
        <v>1</v>
      </c>
      <c r="C28" s="120" t="s">
        <v>92</v>
      </c>
      <c r="D28" s="121"/>
      <c r="E28" s="121"/>
      <c r="F28" s="122"/>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row>
    <row r="29" spans="1:120" s="17" customFormat="1" ht="15.6" customHeight="1">
      <c r="A29" s="47">
        <v>703478</v>
      </c>
      <c r="B29" s="50" t="s">
        <v>2</v>
      </c>
      <c r="C29" s="123" t="s">
        <v>100</v>
      </c>
      <c r="D29" s="124"/>
      <c r="E29" s="124"/>
      <c r="F29" s="125"/>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row>
    <row r="30" spans="1:120" ht="31.5" customHeight="1">
      <c r="A30" s="19" t="s">
        <v>13</v>
      </c>
      <c r="B30" s="20" t="s">
        <v>8</v>
      </c>
      <c r="C30" s="21" t="s">
        <v>14</v>
      </c>
      <c r="D30" s="21" t="s">
        <v>15</v>
      </c>
      <c r="E30" s="22" t="s">
        <v>16</v>
      </c>
      <c r="F30" s="23" t="s">
        <v>17</v>
      </c>
    </row>
    <row r="31" spans="1:120" ht="25.5">
      <c r="A31" s="63" t="s">
        <v>27</v>
      </c>
      <c r="B31" s="44" t="s">
        <v>93</v>
      </c>
      <c r="C31" s="38" t="s">
        <v>52</v>
      </c>
      <c r="D31" s="69">
        <v>254</v>
      </c>
      <c r="E31" s="40"/>
      <c r="F31" s="40">
        <f>E31*D31</f>
        <v>0</v>
      </c>
    </row>
    <row r="32" spans="1:120" ht="15.6" customHeight="1">
      <c r="A32" s="63" t="s">
        <v>30</v>
      </c>
      <c r="B32" s="37" t="s">
        <v>91</v>
      </c>
      <c r="C32" s="38" t="s">
        <v>20</v>
      </c>
      <c r="D32" s="39">
        <v>6</v>
      </c>
      <c r="E32" s="40"/>
      <c r="F32" s="40">
        <f>E32*D32</f>
        <v>0</v>
      </c>
    </row>
    <row r="33" spans="1:6" ht="15.6" customHeight="1">
      <c r="A33" s="126" t="s">
        <v>97</v>
      </c>
      <c r="B33" s="127"/>
      <c r="C33" s="127"/>
      <c r="D33" s="127"/>
      <c r="E33" s="127"/>
      <c r="F33" s="24">
        <f>SUM(F31:F32)</f>
        <v>0</v>
      </c>
    </row>
    <row r="34" spans="1:6" ht="15.6" customHeight="1">
      <c r="A34" s="25"/>
      <c r="B34" s="26"/>
      <c r="C34" s="25"/>
      <c r="D34" s="25"/>
      <c r="E34" s="27"/>
      <c r="F34" s="27"/>
    </row>
    <row r="35" spans="1:6" ht="15.6" customHeight="1">
      <c r="A35" s="82" t="s">
        <v>54</v>
      </c>
      <c r="B35" s="82"/>
      <c r="C35" s="82"/>
      <c r="D35" s="82"/>
      <c r="E35" s="82"/>
      <c r="F35" s="82"/>
    </row>
    <row r="36" spans="1:6" ht="15.6" customHeight="1">
      <c r="A36" s="83" t="s">
        <v>55</v>
      </c>
      <c r="B36" s="84"/>
      <c r="C36" s="84"/>
      <c r="D36" s="85"/>
      <c r="E36" s="79">
        <f>SUM(F26,F33)</f>
        <v>0</v>
      </c>
      <c r="F36" s="80"/>
    </row>
    <row r="37" spans="1:6" ht="15.6" customHeight="1">
      <c r="A37" s="81" t="s">
        <v>56</v>
      </c>
      <c r="B37" s="81"/>
      <c r="C37" s="81"/>
      <c r="D37" s="81"/>
      <c r="E37" s="81"/>
      <c r="F37" s="81"/>
    </row>
    <row r="38" spans="1:6" ht="15.6" customHeight="1">
      <c r="A38" s="70" t="s">
        <v>57</v>
      </c>
      <c r="B38" s="71"/>
      <c r="C38" s="71"/>
      <c r="D38" s="71"/>
      <c r="E38" s="71"/>
      <c r="F38" s="72"/>
    </row>
    <row r="39" spans="1:6" ht="15.6" customHeight="1">
      <c r="A39" s="18"/>
      <c r="B39" s="73" t="s">
        <v>58</v>
      </c>
      <c r="C39" s="73"/>
      <c r="D39" s="73"/>
      <c r="E39" s="73"/>
      <c r="F39" s="74"/>
    </row>
  </sheetData>
  <mergeCells count="19">
    <mergeCell ref="C28:F28"/>
    <mergeCell ref="C29:F29"/>
    <mergeCell ref="A33:E33"/>
    <mergeCell ref="B1:F4"/>
    <mergeCell ref="B7:F7"/>
    <mergeCell ref="B9:F9"/>
    <mergeCell ref="A11:F11"/>
    <mergeCell ref="A12:F15"/>
    <mergeCell ref="C17:F17"/>
    <mergeCell ref="C18:F18"/>
    <mergeCell ref="A16:F16"/>
    <mergeCell ref="A26:E26"/>
    <mergeCell ref="A27:F27"/>
    <mergeCell ref="A37:F37"/>
    <mergeCell ref="A38:F38"/>
    <mergeCell ref="B39:F39"/>
    <mergeCell ref="A35:F35"/>
    <mergeCell ref="A36:D36"/>
    <mergeCell ref="E36:F36"/>
  </mergeCells>
  <pageMargins left="0.7" right="0.7" top="0.75" bottom="0.75" header="0.3" footer="0.3"/>
  <pageSetup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91C996A-9C5A-43EC-90FA-3B6A6AF06594}"/>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1289169-Fac (HC Bldg 1)</vt:lpstr>
      <vt:lpstr>1289172-Fac (HC Bldg 2)</vt:lpstr>
      <vt:lpstr>1289173-Fac (HC Bldg 3)</vt:lpstr>
      <vt:lpstr>1289197 Boca Grand CC Roof</vt:lpstr>
      <vt:lpstr>'1289169-Fac (HC Bldg 1)'!Print_Area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Bell, Kacey</cp:lastModifiedBy>
  <cp:revision/>
  <cp:lastPrinted>2023-11-30T14:46:28Z</cp:lastPrinted>
  <dcterms:created xsi:type="dcterms:W3CDTF">1998-06-09T19:27:04Z</dcterms:created>
  <dcterms:modified xsi:type="dcterms:W3CDTF">2023-12-01T14:21:05Z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