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S:\Procurement Management\WORKAREA\KACEY\Active\B230041KLB - Three Oaks Parkway Extension - Phase 1 Fiddlesticks Canal to STA 288+36.50\2 - Draft Solicitation Docs\"/>
    </mc:Choice>
  </mc:AlternateContent>
  <xr:revisionPtr revIDLastSave="0" documentId="8_{9BDC3F8D-0163-46DD-98BF-E62FC02A7371}"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externalReferences>
    <externalReference r:id="rId2"/>
    <externalReference r:id="rId3"/>
    <externalReference r:id="rId4"/>
  </externalReferences>
  <definedNames>
    <definedName name="_xlnm.Print_Area" localSheetId="0">'BID-PROPOSAL FORM'!$A$1:$F$121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4" l="1"/>
  <c r="F113" i="4"/>
  <c r="F109" i="4"/>
  <c r="F108" i="4"/>
  <c r="F107" i="4"/>
  <c r="F106" i="4"/>
  <c r="F105" i="4"/>
  <c r="F87" i="4"/>
  <c r="F88" i="4"/>
  <c r="F89" i="4"/>
  <c r="F90" i="4"/>
  <c r="F91" i="4"/>
  <c r="F92" i="4"/>
  <c r="F93" i="4"/>
  <c r="F94" i="4"/>
  <c r="F95" i="4"/>
  <c r="F96" i="4"/>
  <c r="F97" i="4"/>
  <c r="F98" i="4"/>
  <c r="F99" i="4"/>
  <c r="F100" i="4"/>
  <c r="F101" i="4"/>
  <c r="D86" i="4"/>
  <c r="F86" i="4" s="1"/>
  <c r="F76" i="4"/>
  <c r="F77" i="4"/>
  <c r="F78" i="4"/>
  <c r="F79" i="4"/>
  <c r="F80" i="4"/>
  <c r="F82" i="4"/>
  <c r="F81" i="4"/>
  <c r="F75" i="4"/>
  <c r="F30" i="4"/>
  <c r="F32" i="4"/>
  <c r="F33" i="4"/>
  <c r="F34" i="4"/>
  <c r="F35" i="4"/>
  <c r="F36" i="4"/>
  <c r="F37" i="4"/>
  <c r="F49" i="4"/>
  <c r="F59" i="4"/>
  <c r="F60" i="4"/>
  <c r="F61" i="4"/>
  <c r="F62" i="4"/>
  <c r="F63" i="4"/>
  <c r="F64" i="4"/>
  <c r="F65" i="4"/>
  <c r="F66" i="4"/>
  <c r="F67" i="4"/>
  <c r="F68" i="4"/>
  <c r="F70" i="4"/>
  <c r="F71" i="4"/>
  <c r="D69" i="4"/>
  <c r="F69" i="4" s="1"/>
  <c r="D58" i="4"/>
  <c r="F58" i="4" s="1"/>
  <c r="D57" i="4"/>
  <c r="F57" i="4" s="1"/>
  <c r="D56" i="4"/>
  <c r="F56" i="4" s="1"/>
  <c r="D55" i="4"/>
  <c r="F55" i="4" s="1"/>
  <c r="D54" i="4"/>
  <c r="F54" i="4" s="1"/>
  <c r="D53" i="4"/>
  <c r="F53" i="4" s="1"/>
  <c r="D52" i="4"/>
  <c r="F52" i="4" s="1"/>
  <c r="D51" i="4"/>
  <c r="F51" i="4" s="1"/>
  <c r="D50" i="4"/>
  <c r="F50" i="4" s="1"/>
  <c r="D48" i="4"/>
  <c r="F48" i="4" s="1"/>
  <c r="D47" i="4"/>
  <c r="F47" i="4" s="1"/>
  <c r="D46" i="4"/>
  <c r="F46" i="4" s="1"/>
  <c r="D45" i="4"/>
  <c r="F45" i="4" s="1"/>
  <c r="D44" i="4"/>
  <c r="F44" i="4" s="1"/>
  <c r="D43" i="4"/>
  <c r="F43" i="4" s="1"/>
  <c r="D42" i="4"/>
  <c r="F42" i="4" s="1"/>
  <c r="D41" i="4"/>
  <c r="F41" i="4" s="1"/>
  <c r="D40" i="4"/>
  <c r="F40" i="4" s="1"/>
  <c r="D39" i="4"/>
  <c r="F39" i="4" s="1"/>
  <c r="D38" i="4"/>
  <c r="F38" i="4" s="1"/>
  <c r="D31" i="4"/>
  <c r="F31" i="4" s="1"/>
  <c r="D29" i="4"/>
  <c r="F110" i="4" l="1"/>
  <c r="F115" i="4"/>
  <c r="F83" i="4"/>
  <c r="F102" i="4"/>
  <c r="F19" i="4" l="1"/>
  <c r="F20" i="4" l="1"/>
  <c r="F21" i="4"/>
  <c r="F22" i="4"/>
  <c r="F23" i="4"/>
  <c r="F24" i="4"/>
  <c r="F25" i="4"/>
  <c r="F26" i="4"/>
  <c r="F27" i="4"/>
  <c r="F28" i="4"/>
  <c r="F29" i="4"/>
  <c r="F72" i="4" l="1"/>
  <c r="E118" i="4" s="1"/>
</calcChain>
</file>

<file path=xl/sharedStrings.xml><?xml version="1.0" encoding="utf-8"?>
<sst xmlns="http://schemas.openxmlformats.org/spreadsheetml/2006/main" count="304" uniqueCount="206">
  <si>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</si>
  <si>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</si>
  <si>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</si>
  <si>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</si>
  <si>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</si>
  <si>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</si>
  <si>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</si>
  <si>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</si>
  <si>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</si>
  <si>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</si>
  <si>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</si>
  <si>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</si>
  <si>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</si>
  <si>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</si>
  <si>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</si>
  <si>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</si>
  <si>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101-1</t>
  </si>
  <si>
    <t>102-1</t>
  </si>
  <si>
    <t>104-10-3</t>
  </si>
  <si>
    <t>104-11</t>
  </si>
  <si>
    <t>104-15</t>
  </si>
  <si>
    <t>104-18</t>
  </si>
  <si>
    <t>104-100</t>
  </si>
  <si>
    <t>107-2</t>
  </si>
  <si>
    <t>110-1-1</t>
  </si>
  <si>
    <t>110-4-10</t>
  </si>
  <si>
    <t>120-1</t>
  </si>
  <si>
    <t>120-4</t>
  </si>
  <si>
    <t>120-6</t>
  </si>
  <si>
    <t>160-4</t>
  </si>
  <si>
    <t>285-709</t>
  </si>
  <si>
    <t>327-70-1</t>
  </si>
  <si>
    <t>334-1-13</t>
  </si>
  <si>
    <t>339-1</t>
  </si>
  <si>
    <t>400-1-2</t>
  </si>
  <si>
    <t>425-1-351</t>
  </si>
  <si>
    <t>425-1-361</t>
  </si>
  <si>
    <t>425-1-452</t>
  </si>
  <si>
    <t>425-1-461</t>
  </si>
  <si>
    <t>425-1-462</t>
  </si>
  <si>
    <t>425-1-521</t>
  </si>
  <si>
    <t>425-1-559</t>
  </si>
  <si>
    <t>425-2-41</t>
  </si>
  <si>
    <t>425-2-61</t>
  </si>
  <si>
    <t>425-2-91</t>
  </si>
  <si>
    <t>425-2-92</t>
  </si>
  <si>
    <t>425-11</t>
  </si>
  <si>
    <t>430-175-118</t>
  </si>
  <si>
    <t>430-175-124</t>
  </si>
  <si>
    <t>430-175-130</t>
  </si>
  <si>
    <t>430-175-136</t>
  </si>
  <si>
    <t>430-175-142</t>
  </si>
  <si>
    <t>430-175-148</t>
  </si>
  <si>
    <t>430-175-218</t>
  </si>
  <si>
    <t>430-982-129</t>
  </si>
  <si>
    <t>430-982-625</t>
  </si>
  <si>
    <t>520-1-10</t>
  </si>
  <si>
    <t>520-70</t>
  </si>
  <si>
    <t>522-2</t>
  </si>
  <si>
    <t>527-2</t>
  </si>
  <si>
    <t>530-3-4</t>
  </si>
  <si>
    <t>536-1-0</t>
  </si>
  <si>
    <t>536-85-24</t>
  </si>
  <si>
    <t>536-85-20</t>
  </si>
  <si>
    <t>550-10-110</t>
  </si>
  <si>
    <t>550-60-112</t>
  </si>
  <si>
    <t>570-1-2</t>
  </si>
  <si>
    <t>580-1-4</t>
  </si>
  <si>
    <t>1080-21-5</t>
  </si>
  <si>
    <t>MOBILIZATION, SURVEY, LAYOUT, AND RECORD DRAWINGS</t>
  </si>
  <si>
    <t>MAINTENANCE OF TRAFFIC</t>
  </si>
  <si>
    <t>SEDIMENT BARRIER - SILT FENCE STAKED (TYPE III)</t>
  </si>
  <si>
    <t>TURBIDITY BARRIER (FLOATING)</t>
  </si>
  <si>
    <t>SOIL TRACKING PREVENTION DEVICE</t>
  </si>
  <si>
    <t xml:space="preserve">INLET PROTECTION SYSTEM </t>
  </si>
  <si>
    <t>NPDES POLLUTION CONTROL</t>
  </si>
  <si>
    <t>MOWING (46 AC x 36 CYCLES)</t>
  </si>
  <si>
    <t>CLEARING AND GRUBBING</t>
  </si>
  <si>
    <t>REMOVAL OF EXISTING CONCRETE</t>
  </si>
  <si>
    <t>EXCAVATION REGULAR</t>
  </si>
  <si>
    <t>SUBSOIL EXCAVATION</t>
  </si>
  <si>
    <t>EMBANKMENT (ON SITE) - IN PLACE</t>
  </si>
  <si>
    <t>STABILIZATION TYPE B (12")</t>
  </si>
  <si>
    <t>OPTIONAL BASE (BASE GROUP #09)</t>
  </si>
  <si>
    <t>MILLING EXIST ASPH PAVT (1.5" AVG DEPTH)</t>
  </si>
  <si>
    <t>SUPERPAVE ASPHALTIC CONCRETE TYPE SP-12.5 STRUCTURE COURSE (2.5")</t>
  </si>
  <si>
    <t>MISCELLANEOUS ASPHALT PAVEMENT</t>
  </si>
  <si>
    <t>CONCRETE CLASS I (ENDWALLS) (INCLUDES REINFORCEMENT)</t>
  </si>
  <si>
    <t>INLETS (CURB) ( TYPE P-5) (&lt;10')</t>
  </si>
  <si>
    <t>INLETS (CURB) ( TYPE P-6) (&lt;10')</t>
  </si>
  <si>
    <t>INLETS (CURB) ( TYPE J-5) (&gt;10')</t>
  </si>
  <si>
    <t>INLETS (CURB) ( TYPE J-6) (&lt;10')</t>
  </si>
  <si>
    <t>INLETS (CURB) ( TYPE J-6) (&gt;10')</t>
  </si>
  <si>
    <t>INLETS (TYPE C) (DITCH BOTTOM) (&lt;10')</t>
  </si>
  <si>
    <t xml:space="preserve">INLETS (TYPE E) (STANDARD AND MODIFIED) </t>
  </si>
  <si>
    <t>MANHOLE (TYPE P-7T) (&lt;10')</t>
  </si>
  <si>
    <t>MANHOLE (TYPE P-8T) (&lt;10')</t>
  </si>
  <si>
    <t>MANHOLE ( TYPE P-8T) (&lt;10') (W / J BOTTOM)</t>
  </si>
  <si>
    <t>MANHOLE ( TYPE P-8T) (&gt;10') (W / J BOTTOM)</t>
  </si>
  <si>
    <t>MODIFY EXISTING DRAINAGE STRUCTURE</t>
  </si>
  <si>
    <t>PIPE CULVERT OPTIONAL MATERIAL (18" RCP)</t>
  </si>
  <si>
    <t>PIPE CULVERT OPTIONAL MATERIAL (24" RCP)</t>
  </si>
  <si>
    <t>PIPE CULVERT OPTIONAL MATERIAL (30" RCP)</t>
  </si>
  <si>
    <t>PIPE CULVERT OPTIONAL MATERIAL (36" RCP)</t>
  </si>
  <si>
    <t>PIPE CULVERT OPTIONAL MATERIAL (42" RCP)</t>
  </si>
  <si>
    <t>PIPE CULVERT OPTIONAL MATERIAL (48" RCP)</t>
  </si>
  <si>
    <t>PIPE CULVERT OPTIONAL MATERIAL (23" x 14" ERCP)</t>
  </si>
  <si>
    <t>MITERED END SECTION (24")</t>
  </si>
  <si>
    <t>MITERED END SECTION (23" x 14")</t>
  </si>
  <si>
    <t>CONCRETE CURB AND GUTTER (TYPE F)</t>
  </si>
  <si>
    <t>CONCRETE TRAFFIC SEPARATOR, SPECIAL VARIABLE WIDTH</t>
  </si>
  <si>
    <t>SIDEWALK CONCRETE (6" THICK)</t>
  </si>
  <si>
    <t>DETECTABLE WARNINGS</t>
  </si>
  <si>
    <t>RIP RAP RUBBLE - DITCH LINING (FDOT SPECIFICATION SECTION 530)</t>
  </si>
  <si>
    <t>GUARDRAIL (ROADWAY, W-BEAM GENERAL) TL-3</t>
  </si>
  <si>
    <t>GUARDRAIL END TREATMENT - PARALLEL APPROACH TERMINAL</t>
  </si>
  <si>
    <t>GUARDRAIL END TREATMENT - TRAILING ANCHORAGE</t>
  </si>
  <si>
    <t>FENCING TYPE 'A' (5' HEIGHT)</t>
  </si>
  <si>
    <t>FENCE GATE TYPE 'A' (12' OPENING)</t>
  </si>
  <si>
    <t>PERFORMANCE TURF, SOD (BAHIA)</t>
  </si>
  <si>
    <t>LITTORAL PLANTINGS (MINIMUM 128 PLANTS PER 50 LF OF SHORELINE PLANTING AREA)</t>
  </si>
  <si>
    <t>UTILITY FIXTURE VALVE BOX ADJUST</t>
  </si>
  <si>
    <t>LS</t>
  </si>
  <si>
    <t>LF</t>
  </si>
  <si>
    <t>EA</t>
  </si>
  <si>
    <t>AC</t>
  </si>
  <si>
    <t>SY</t>
  </si>
  <si>
    <t>CY</t>
  </si>
  <si>
    <t>TN</t>
  </si>
  <si>
    <t>SF</t>
  </si>
  <si>
    <t>700-1-11</t>
  </si>
  <si>
    <t>705-10-3</t>
  </si>
  <si>
    <t>706-1-1</t>
  </si>
  <si>
    <t>710-11-101</t>
  </si>
  <si>
    <t>710-11-131</t>
  </si>
  <si>
    <t>710-11-160</t>
  </si>
  <si>
    <t>710-11-201</t>
  </si>
  <si>
    <t>710-11-290</t>
  </si>
  <si>
    <t>SINGLE POST SIGN F &amp; I  F &amp; I (LESS THAN 12 SF)</t>
  </si>
  <si>
    <t>OBJECT MARKER TYPE 3</t>
  </si>
  <si>
    <t>RETRO-REFLECTIVE/RAISED PAVEMENT MARKER</t>
  </si>
  <si>
    <t>PAINTED PAVEMENT MARKINGS, STANDARD, WHITE, SOLID, 6"</t>
  </si>
  <si>
    <t>PAINTED PAVEMENT MARKINGS,STANDARD,WHITE, 10-30 SKIP,6" WIDE</t>
  </si>
  <si>
    <t>PAINTED PAVEMENT MARKING, STANDARD, WHITE, MESSAGE,(INCLUDES BIKE SYM)</t>
  </si>
  <si>
    <t>PAINTED PAVEMENT MARKINGS, STANDARD, YELLOW, SOLID, 6"</t>
  </si>
  <si>
    <t>PAINTED PAVEMENT MARKINGS,STANDARD,YELLOW (ISLAND NOSE)</t>
  </si>
  <si>
    <t>AS</t>
  </si>
  <si>
    <t>GM</t>
  </si>
  <si>
    <t>630-2-11</t>
  </si>
  <si>
    <t xml:space="preserve">630-2-11A </t>
  </si>
  <si>
    <t>630-2-12</t>
  </si>
  <si>
    <t>630-2-12A</t>
  </si>
  <si>
    <t>633-1-123</t>
  </si>
  <si>
    <t>635-2-11</t>
  </si>
  <si>
    <t>635-2-12</t>
  </si>
  <si>
    <t>635-2-13</t>
  </si>
  <si>
    <t>639-1-122</t>
  </si>
  <si>
    <t>641-2-12</t>
  </si>
  <si>
    <t>715-1-11</t>
  </si>
  <si>
    <t>715-1-12</t>
  </si>
  <si>
    <t>715-1-13</t>
  </si>
  <si>
    <t>715-4-13</t>
  </si>
  <si>
    <t>715-7-11</t>
  </si>
  <si>
    <t>715-500-1</t>
  </si>
  <si>
    <t>CONDUIT FURNISH &amp; INSTALL (OPEN TRENCH)</t>
  </si>
  <si>
    <t>CONDUIT FURNISH &amp; INSTALL (INTERCONNECT)</t>
  </si>
  <si>
    <t>CONDUIT FURNISH &amp; INSTALL (DIRECTIONAL BORE)</t>
  </si>
  <si>
    <t>CONDUIT FURNISH &amp; INSTALL (8" DIRECTIONAL BORE INTERCONNECT)</t>
  </si>
  <si>
    <t>FIBER OPTIC CABLE, F&amp;I, UNDERGROUND (49-96 FIBERS)</t>
  </si>
  <si>
    <t>PULL &amp; SPLICE BOX, F&amp;I (13"X24" COVER)</t>
  </si>
  <si>
    <t>PULL &amp; SPLICE BOX, F&amp;I (24"X36" COVER)</t>
  </si>
  <si>
    <t>PULL &amp; SPLICE BOX, F&amp;I (30"X60" COVER)</t>
  </si>
  <si>
    <t>ELECTRICAL POWER SERVICE, F&amp;I, UNDERGROUND</t>
  </si>
  <si>
    <t>PRESTRESSED CONCRETE POLE, F&amp;I, TYPE P-11 SERVICE POLE</t>
  </si>
  <si>
    <t>LIGHTING CONDUCTORS, F&amp;I, INSULATED, (#10 AWG OR UNDER)</t>
  </si>
  <si>
    <t>LIGHTING CONDUCTORS, F&amp;I, INSULATED, (#8 - #6  AWG)</t>
  </si>
  <si>
    <t>LIGHTING CONDUCTORS, F&amp;I, INSULATED, (#4 - #2 AWG)</t>
  </si>
  <si>
    <t xml:space="preserve">LIGHT POLE COMPLETE, FURNISH &amp; INSTALL STANDRAD POLE AND FOUNDATION </t>
  </si>
  <si>
    <t>LOAD CENTER, F&amp;I, SECONDARY VOLTAGE</t>
  </si>
  <si>
    <t>POLE CABLE DISTRIBUTION SYSTEM, CONVENTIONAL</t>
  </si>
  <si>
    <t>Category I - Roadway</t>
  </si>
  <si>
    <t xml:space="preserve">Category II - Signing &amp; Striping </t>
  </si>
  <si>
    <t>Category III - Lighting</t>
  </si>
  <si>
    <t>Category IV - Utilites</t>
  </si>
  <si>
    <t>410-BC1</t>
  </si>
  <si>
    <t>PRECAST CONCRETE BOX CULVERT</t>
  </si>
  <si>
    <t xml:space="preserve">Category V - Box Culverts </t>
  </si>
  <si>
    <t>400-2-1</t>
  </si>
  <si>
    <t>CLASS II CONCRETE (CULVERTS)</t>
  </si>
  <si>
    <t>SUBTOTAL:  CATEGORY II - SIGNING &amp; STRIPING</t>
  </si>
  <si>
    <t>SUBTOTAL:  CATEGORY III - LIGHTING</t>
  </si>
  <si>
    <t>30" CL 52 D.I. PIPE WITH DOUBLE CEMENT LINING</t>
  </si>
  <si>
    <t>48" X 0.375" WALL STEEL CASING PIPE</t>
  </si>
  <si>
    <t>30" GATE VALVE</t>
  </si>
  <si>
    <t>AIR RELIEF VALVE WITH BOX</t>
  </si>
  <si>
    <t>BACTERIAL SAMPLE POINT</t>
  </si>
  <si>
    <t>SUBTOTAL: CATEGORY IV - UTILITES</t>
  </si>
  <si>
    <t>SUBTOTAL:  CATEGORY V - BOX CULVERTS</t>
  </si>
  <si>
    <t xml:space="preserve">B230041KLB - Three Oaks Parkway Extension - Phase 1 Construction </t>
  </si>
  <si>
    <t>Three Oaks Parkway Extension - Phase I Construction</t>
  </si>
  <si>
    <t>1050-51230</t>
  </si>
  <si>
    <t>1050-61148</t>
  </si>
  <si>
    <t>1080-24130</t>
  </si>
  <si>
    <t>1080-26130</t>
  </si>
  <si>
    <t>1080-33130</t>
  </si>
  <si>
    <t>SUBTOTAL:  CATEGORY I - ROADWAY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</si>
</sst>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26">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5" fillId="0" borderId="0"/>
    <xf numFmtId="0" fontId="1" fillId="0" borderId="0"/>
  </cellStyleXfs>
  <cellXfs count="111">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1" fillId="0" borderId="1" xfId="0" applyFont="1" applyFill="1" applyBorder="1" applyAlignment="1">
      <alignment horizontal="center" vertical="center"/>
    </xf>
    <xf numFmtId="44" fontId="11"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13" fillId="0" borderId="0" xfId="0" applyFont="1" applyFill="1" applyBorder="1"/>
    <xf numFmtId="0" fontId="13" fillId="0" borderId="0" xfId="0" applyFont="1" applyFill="1"/>
    <xf numFmtId="0" fontId="14" fillId="0" borderId="0" xfId="0" applyFont="1" applyProtection="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14" fillId="0" borderId="0" xfId="0" applyFont="1" applyBorder="1" applyProtection="1"/>
    <xf numFmtId="0" fontId="0" fillId="0" borderId="0" xfId="0" applyBorder="1"/>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166" fontId="1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164" fontId="13" fillId="0" borderId="4" xfId="0" applyNumberFormat="1" applyFont="1" applyBorder="1" applyAlignment="1">
      <alignment vertical="center"/>
    </xf>
    <xf numFmtId="164" fontId="13" fillId="0" borderId="3" xfId="0" applyNumberFormat="1" applyFont="1" applyBorder="1" applyAlignment="1">
      <alignment vertical="center"/>
    </xf>
    <xf numFmtId="164" fontId="13" fillId="0" borderId="1" xfId="0" applyNumberFormat="1" applyFont="1" applyBorder="1" applyAlignment="1">
      <alignment horizontal="right" vertical="center"/>
    </xf>
    <xf numFmtId="164" fontId="13" fillId="0" borderId="1" xfId="0" applyNumberFormat="1" applyFont="1" applyBorder="1" applyAlignment="1">
      <alignment horizontal="right"/>
    </xf>
    <xf numFmtId="0" fontId="13" fillId="0" borderId="9" xfId="0" applyFont="1" applyBorder="1" applyAlignment="1">
      <alignment horizontal="center" vertical="center"/>
    </xf>
    <xf numFmtId="3" fontId="13" fillId="0" borderId="9"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13" fillId="0" borderId="9" xfId="0" applyFont="1" applyBorder="1" applyAlignment="1">
      <alignment horizontal="center"/>
    </xf>
    <xf numFmtId="0" fontId="13" fillId="0" borderId="1" xfId="0" applyFont="1" applyBorder="1" applyAlignment="1">
      <alignment horizontal="center"/>
    </xf>
    <xf numFmtId="0" fontId="13" fillId="0" borderId="7" xfId="0" applyFont="1" applyBorder="1" applyAlignment="1">
      <alignment horizontal="center"/>
    </xf>
    <xf numFmtId="3" fontId="13" fillId="0" borderId="9" xfId="0" applyNumberFormat="1" applyFont="1" applyBorder="1" applyAlignment="1">
      <alignment horizontal="center"/>
    </xf>
    <xf numFmtId="3" fontId="13" fillId="0" borderId="1" xfId="0" applyNumberFormat="1" applyFont="1" applyBorder="1" applyAlignment="1">
      <alignment horizontal="center"/>
    </xf>
    <xf numFmtId="3" fontId="13" fillId="0" borderId="7" xfId="0" applyNumberFormat="1" applyFont="1" applyBorder="1" applyAlignment="1">
      <alignment horizontal="center"/>
    </xf>
    <xf numFmtId="164" fontId="13" fillId="0" borderId="1" xfId="0" applyNumberFormat="1" applyFont="1" applyBorder="1" applyAlignment="1">
      <alignment vertical="center"/>
    </xf>
    <xf numFmtId="3" fontId="11" fillId="0" borderId="1" xfId="2" applyNumberFormat="1" applyFont="1" applyFill="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wrapText="1"/>
    </xf>
    <xf numFmtId="0" fontId="13" fillId="0" borderId="1" xfId="0" applyFont="1" applyBorder="1" applyAlignment="1">
      <alignment horizontal="center" vertical="center" wrapText="1"/>
    </xf>
    <xf numFmtId="0" fontId="13" fillId="0" borderId="10" xfId="0" applyFont="1" applyBorder="1" applyAlignment="1">
      <alignment horizontal="center"/>
    </xf>
    <xf numFmtId="0" fontId="13" fillId="0" borderId="11" xfId="0" applyFont="1" applyBorder="1" applyAlignment="1">
      <alignment horizontal="center" vertical="center"/>
    </xf>
    <xf numFmtId="0" fontId="13" fillId="0" borderId="9" xfId="0" applyFont="1" applyBorder="1" applyAlignment="1">
      <alignment horizontal="center" vertical="center" wrapText="1"/>
    </xf>
    <xf numFmtId="0" fontId="13" fillId="0" borderId="12" xfId="0" applyFont="1" applyBorder="1" applyAlignment="1">
      <alignment horizontal="center"/>
    </xf>
    <xf numFmtId="0" fontId="13" fillId="0" borderId="7" xfId="0" applyFont="1" applyBorder="1" applyAlignment="1">
      <alignment horizontal="center" wrapText="1"/>
    </xf>
    <xf numFmtId="0" fontId="11" fillId="0" borderId="2" xfId="0" applyFont="1" applyFill="1" applyBorder="1" applyAlignment="1">
      <alignment horizontal="center" vertical="center"/>
    </xf>
    <xf numFmtId="0" fontId="0" fillId="0" borderId="4" xfId="0" applyBorder="1"/>
    <xf numFmtId="0" fontId="0" fillId="0" borderId="13" xfId="0" applyFill="1" applyBorder="1"/>
    <xf numFmtId="0" fontId="0" fillId="0" borderId="16" xfId="0" applyFill="1" applyBorder="1"/>
    <xf numFmtId="44" fontId="5" fillId="0" borderId="17" xfId="0" applyNumberFormat="1" applyFont="1" applyFill="1" applyBorder="1" applyAlignment="1">
      <alignment horizontal="center" wrapText="1"/>
    </xf>
    <xf numFmtId="44" fontId="5" fillId="0" borderId="17" xfId="0" applyNumberFormat="1" applyFont="1" applyFill="1" applyBorder="1" applyAlignment="1">
      <alignment horizontal="center" vertical="center"/>
    </xf>
    <xf numFmtId="0" fontId="25" fillId="0" borderId="16" xfId="0" applyFont="1" applyFill="1" applyBorder="1"/>
    <xf numFmtId="0" fontId="18" fillId="6" borderId="12" xfId="0" applyFont="1" applyFill="1" applyBorder="1" applyAlignment="1">
      <alignment horizontal="center" vertical="center"/>
    </xf>
    <xf numFmtId="44" fontId="18" fillId="6" borderId="20" xfId="0" applyNumberFormat="1" applyFont="1" applyFill="1" applyBorder="1" applyAlignment="1">
      <alignment horizontal="center" vertical="center" wrapText="1"/>
    </xf>
    <xf numFmtId="44" fontId="11" fillId="0" borderId="20" xfId="0" applyNumberFormat="1" applyFont="1" applyFill="1" applyBorder="1" applyAlignment="1">
      <alignment horizontal="right" vertical="center"/>
    </xf>
    <xf numFmtId="44" fontId="19" fillId="3" borderId="20" xfId="0" applyNumberFormat="1" applyFont="1" applyFill="1" applyBorder="1" applyAlignment="1">
      <alignment horizontal="right" vertical="center"/>
    </xf>
    <xf numFmtId="0" fontId="18" fillId="6" borderId="10" xfId="0" applyFont="1" applyFill="1" applyBorder="1" applyAlignment="1">
      <alignment horizontal="center" vertical="center"/>
    </xf>
    <xf numFmtId="0" fontId="11" fillId="0" borderId="10" xfId="0" applyFont="1" applyFill="1" applyBorder="1" applyAlignment="1">
      <alignment horizontal="center" vertical="center"/>
    </xf>
    <xf numFmtId="0" fontId="2" fillId="7" borderId="10" xfId="0" applyFont="1" applyFill="1" applyBorder="1" applyAlignment="1">
      <alignment horizontal="center" vertical="center" wrapText="1"/>
    </xf>
    <xf numFmtId="164" fontId="2" fillId="7" borderId="20" xfId="0" applyNumberFormat="1" applyFont="1" applyFill="1" applyBorder="1" applyAlignment="1">
      <alignment horizontal="center" vertical="center" wrapText="1"/>
    </xf>
    <xf numFmtId="0" fontId="13" fillId="0" borderId="9" xfId="0" applyFont="1" applyBorder="1" applyAlignment="1">
      <alignment horizontal="center" wrapText="1"/>
    </xf>
    <xf numFmtId="0" fontId="22" fillId="0" borderId="14" xfId="0" applyFont="1" applyFill="1" applyBorder="1" applyAlignment="1">
      <alignment horizontal="center" wrapText="1"/>
    </xf>
    <xf numFmtId="0" fontId="8" fillId="0" borderId="14" xfId="0" applyFont="1" applyFill="1" applyBorder="1" applyAlignment="1">
      <alignment horizontal="center" wrapText="1"/>
    </xf>
    <xf numFmtId="0" fontId="8" fillId="0" borderId="15" xfId="0" applyFont="1" applyFill="1" applyBorder="1" applyAlignment="1">
      <alignment horizontal="center" wrapText="1"/>
    </xf>
    <xf numFmtId="0" fontId="8" fillId="0" borderId="0" xfId="0" applyFont="1" applyFill="1" applyBorder="1" applyAlignment="1">
      <alignment horizontal="center" wrapText="1"/>
    </xf>
    <xf numFmtId="0" fontId="8" fillId="0" borderId="17" xfId="0" applyFont="1" applyFill="1" applyBorder="1" applyAlignment="1">
      <alignment horizontal="center" wrapText="1"/>
    </xf>
    <xf numFmtId="0" fontId="25" fillId="0" borderId="5" xfId="0" applyFont="1" applyFill="1" applyBorder="1" applyAlignment="1">
      <alignment horizontal="left"/>
    </xf>
    <xf numFmtId="0" fontId="25" fillId="0" borderId="18" xfId="0" applyFont="1" applyFill="1" applyBorder="1" applyAlignment="1">
      <alignment horizontal="left"/>
    </xf>
    <xf numFmtId="0" fontId="6" fillId="0" borderId="1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24" fillId="0" borderId="16"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8" xfId="0" applyFont="1" applyFill="1" applyBorder="1" applyAlignment="1">
      <alignment horizontal="left" vertical="top" wrapText="1"/>
    </xf>
    <xf numFmtId="49" fontId="4" fillId="3" borderId="11"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7" fillId="5" borderId="10"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xf>
    <xf numFmtId="0" fontId="17" fillId="5" borderId="20" xfId="0" applyFont="1" applyFill="1" applyBorder="1" applyAlignment="1" applyProtection="1">
      <alignment horizontal="center" vertical="center"/>
    </xf>
    <xf numFmtId="0" fontId="15" fillId="4" borderId="12" xfId="0" applyFont="1" applyFill="1" applyBorder="1" applyAlignment="1">
      <alignment horizontal="left" vertical="center"/>
    </xf>
    <xf numFmtId="0" fontId="16" fillId="4" borderId="7" xfId="0" applyFont="1" applyFill="1" applyBorder="1" applyAlignment="1">
      <alignment horizontal="left" vertical="center"/>
    </xf>
    <xf numFmtId="0" fontId="16" fillId="4" borderId="21" xfId="0" applyFont="1" applyFill="1" applyBorder="1" applyAlignment="1">
      <alignment horizontal="left" vertical="center"/>
    </xf>
    <xf numFmtId="0" fontId="5" fillId="0" borderId="5" xfId="0" applyFont="1" applyFill="1" applyBorder="1" applyAlignment="1">
      <alignment horizontal="left"/>
    </xf>
    <xf numFmtId="0" fontId="5" fillId="0" borderId="18" xfId="0" applyFont="1" applyFill="1" applyBorder="1" applyAlignment="1">
      <alignment horizontal="left"/>
    </xf>
    <xf numFmtId="0" fontId="21" fillId="0" borderId="23" xfId="0" applyFont="1" applyBorder="1"/>
    <xf numFmtId="0" fontId="21" fillId="0" borderId="24" xfId="0" applyFont="1" applyBorder="1"/>
    <xf numFmtId="0" fontId="21" fillId="0" borderId="25" xfId="0" applyFont="1" applyBorder="1"/>
    <xf numFmtId="0" fontId="23" fillId="0" borderId="5" xfId="0" applyFont="1" applyBorder="1" applyAlignment="1">
      <alignment horizontal="center" vertical="top"/>
    </xf>
    <xf numFmtId="0" fontId="23" fillId="0" borderId="6"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20" fillId="8" borderId="10"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20" xfId="0" applyFont="1" applyFill="1" applyBorder="1" applyAlignment="1">
      <alignment horizontal="left" vertical="center" wrapText="1"/>
    </xf>
    <xf numFmtId="0" fontId="12" fillId="2" borderId="22" xfId="0" applyFont="1" applyFill="1" applyBorder="1" applyAlignment="1">
      <alignment horizontal="right" vertical="center" wrapText="1"/>
    </xf>
    <xf numFmtId="0" fontId="12" fillId="2" borderId="8" xfId="0" applyFont="1" applyFill="1" applyBorder="1" applyAlignment="1">
      <alignment horizontal="right" vertical="center" wrapText="1"/>
    </xf>
    <xf numFmtId="0" fontId="12" fillId="2" borderId="2" xfId="0" applyFont="1" applyFill="1" applyBorder="1" applyAlignment="1">
      <alignment horizontal="righ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D\2017\17-372\3-Oaks-Ph1\QUANTITIES\SUM-PAY-ITEMS\3OAKS_PH1_sum-earthwor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AD\2017\17-372\3-Oaks-Ph1\STRUCTURES_PHASE1\SUMMARY%20DRAINAGE%20STRUCTURES\SUMMARY%20DRAINAGE%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D\2017\17-372\3-Oaks-Ph1\QUANTITIES\SUM-PAY-ITEMS\3OAKS_PH1_SUM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LINK"/>
      <sheetName val="RIPRAP AREA"/>
    </sheetNames>
    <sheetDataSet>
      <sheetData sheetId="0">
        <row r="9">
          <cell r="B9">
            <v>270224.14703703701</v>
          </cell>
        </row>
        <row r="16">
          <cell r="B16">
            <v>256606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14">
          <cell r="F214">
            <v>3084</v>
          </cell>
          <cell r="G214">
            <v>1627</v>
          </cell>
          <cell r="H214">
            <v>2072</v>
          </cell>
          <cell r="I214">
            <v>2071</v>
          </cell>
          <cell r="J214">
            <v>768</v>
          </cell>
          <cell r="K214">
            <v>2877</v>
          </cell>
          <cell r="L214">
            <v>150</v>
          </cell>
          <cell r="M214">
            <v>12</v>
          </cell>
          <cell r="N214">
            <v>2</v>
          </cell>
          <cell r="O214">
            <v>35</v>
          </cell>
          <cell r="P214">
            <v>6</v>
          </cell>
          <cell r="Q214">
            <v>11</v>
          </cell>
          <cell r="R214">
            <v>2</v>
          </cell>
          <cell r="S214">
            <v>3</v>
          </cell>
          <cell r="T214">
            <v>1</v>
          </cell>
          <cell r="U214">
            <v>18</v>
          </cell>
          <cell r="V214">
            <v>1</v>
          </cell>
          <cell r="W214">
            <v>3</v>
          </cell>
          <cell r="X214">
            <v>2</v>
          </cell>
          <cell r="Y214">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B"/>
    </sheetNames>
    <sheetDataSet>
      <sheetData sheetId="0">
        <row r="27">
          <cell r="E27">
            <v>223931.89902777778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21"/>
  <sheetViews>
    <sheetView tabSelected="1" zoomScale="85" zoomScaleNormal="85" workbookViewId="0">
      <selection activeCell="A72" sqref="A72:E72"/>
    </sheetView>
  </sheetViews>
  <sheetFormatPr defaultColWidth="9.28515625" defaultRowHeight="15"/>
  <cols>
    <col min="1" max="1" width="20.42578125" style="1" customWidth="1"/>
    <col min="2" max="2" width="88" style="1" customWidth="1"/>
    <col min="3" max="3" width="18.28515625" style="1" customWidth="1"/>
    <col min="4" max="4" width="17.7109375" style="1" customWidth="1"/>
    <col min="5" max="5" width="27" style="7" customWidth="1"/>
    <col min="6" max="6" width="28.5703125" style="8" customWidth="1"/>
    <col min="7" max="126" width="9.28515625" style="3"/>
    <col min="127" max="16384" width="9.28515625" style="2"/>
  </cols>
  <sheetData>
    <row r="1" spans="1:126" ht="12.75">
      <c r="A1" s="55"/>
      <c r="B1" s="69" t="s">
        <v>13</v>
      </c>
      <c r="C1" s="70"/>
      <c r="D1" s="70"/>
      <c r="E1" s="70"/>
      <c r="F1" s="71"/>
    </row>
    <row r="2" spans="1:126" ht="12.75">
      <c r="A2" s="56"/>
      <c r="B2" s="72"/>
      <c r="C2" s="72"/>
      <c r="D2" s="72"/>
      <c r="E2" s="72"/>
      <c r="F2" s="73"/>
    </row>
    <row r="3" spans="1:126" s="5" customFormat="1" ht="12.75">
      <c r="A3" s="56"/>
      <c r="B3" s="72"/>
      <c r="C3" s="72"/>
      <c r="D3" s="72"/>
      <c r="E3" s="72"/>
      <c r="F3" s="73"/>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56"/>
      <c r="B4" s="72"/>
      <c r="C4" s="72"/>
      <c r="D4" s="72"/>
      <c r="E4" s="72"/>
      <c r="F4" s="73"/>
    </row>
    <row r="5" spans="1:126" ht="20.25">
      <c r="A5" s="56"/>
      <c r="B5" s="11"/>
      <c r="C5" s="11"/>
      <c r="D5" s="11"/>
      <c r="E5" s="12"/>
      <c r="F5" s="57"/>
    </row>
    <row r="6" spans="1:126" ht="12.75">
      <c r="A6" s="56"/>
      <c r="B6" s="3"/>
      <c r="C6" s="3"/>
      <c r="D6" s="13"/>
      <c r="E6" s="6"/>
      <c r="F6" s="58"/>
    </row>
    <row r="7" spans="1:126">
      <c r="A7" s="59" t="s">
        <v>0</v>
      </c>
      <c r="B7" s="93"/>
      <c r="C7" s="93"/>
      <c r="D7" s="93"/>
      <c r="E7" s="93"/>
      <c r="F7" s="94"/>
    </row>
    <row r="8" spans="1:126" ht="12.75">
      <c r="A8" s="56"/>
      <c r="B8" s="3"/>
      <c r="C8" s="3"/>
      <c r="D8" s="13"/>
      <c r="E8" s="6"/>
      <c r="F8" s="58"/>
    </row>
    <row r="9" spans="1:126">
      <c r="A9" s="59" t="s">
        <v>1</v>
      </c>
      <c r="B9" s="74" t="s">
        <v>198</v>
      </c>
      <c r="C9" s="74"/>
      <c r="D9" s="74"/>
      <c r="E9" s="74"/>
      <c r="F9" s="75"/>
    </row>
    <row r="10" spans="1:126" ht="12.75">
      <c r="A10" s="56"/>
      <c r="B10" s="3"/>
      <c r="C10" s="3"/>
      <c r="D10" s="13"/>
      <c r="E10" s="6"/>
      <c r="F10" s="58"/>
    </row>
    <row r="11" spans="1:126" ht="16.5" customHeight="1">
      <c r="A11" s="76" t="s">
        <v>11</v>
      </c>
      <c r="B11" s="77"/>
      <c r="C11" s="77"/>
      <c r="D11" s="77"/>
      <c r="E11" s="77"/>
      <c r="F11" s="78"/>
    </row>
    <row r="12" spans="1:126" ht="12.75">
      <c r="A12" s="79" t="s">
        <v>12</v>
      </c>
      <c r="B12" s="80"/>
      <c r="C12" s="80"/>
      <c r="D12" s="80"/>
      <c r="E12" s="80"/>
      <c r="F12" s="81"/>
    </row>
    <row r="13" spans="1:126" ht="12.75">
      <c r="A13" s="79"/>
      <c r="B13" s="80"/>
      <c r="C13" s="80"/>
      <c r="D13" s="80"/>
      <c r="E13" s="80"/>
      <c r="F13" s="81"/>
    </row>
    <row r="14" spans="1:126" ht="12.75">
      <c r="A14" s="79"/>
      <c r="B14" s="80"/>
      <c r="C14" s="80"/>
      <c r="D14" s="80"/>
      <c r="E14" s="80"/>
      <c r="F14" s="81"/>
    </row>
    <row r="15" spans="1:126" ht="27" customHeight="1">
      <c r="A15" s="82"/>
      <c r="B15" s="83"/>
      <c r="C15" s="83"/>
      <c r="D15" s="83"/>
      <c r="E15" s="83"/>
      <c r="F15" s="84"/>
    </row>
    <row r="16" spans="1:126" s="16" customFormat="1" ht="23.25">
      <c r="A16" s="87" t="s">
        <v>199</v>
      </c>
      <c r="B16" s="88"/>
      <c r="C16" s="88"/>
      <c r="D16" s="88"/>
      <c r="E16" s="88"/>
      <c r="F16" s="89"/>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row>
    <row r="17" spans="1:126" ht="18.75">
      <c r="A17" s="90" t="s">
        <v>180</v>
      </c>
      <c r="B17" s="91"/>
      <c r="C17" s="91"/>
      <c r="D17" s="91"/>
      <c r="E17" s="91"/>
      <c r="F17" s="92"/>
    </row>
    <row r="18" spans="1:126" s="15" customFormat="1" ht="36">
      <c r="A18" s="64" t="s">
        <v>2</v>
      </c>
      <c r="B18" s="23" t="s">
        <v>3</v>
      </c>
      <c r="C18" s="25" t="s">
        <v>14</v>
      </c>
      <c r="D18" s="25" t="s">
        <v>9</v>
      </c>
      <c r="E18" s="24" t="s">
        <v>4</v>
      </c>
      <c r="F18" s="61" t="s">
        <v>15</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row>
    <row r="19" spans="1:126" ht="18">
      <c r="A19" s="49" t="s">
        <v>16</v>
      </c>
      <c r="B19" s="68" t="s">
        <v>69</v>
      </c>
      <c r="C19" s="34" t="s">
        <v>122</v>
      </c>
      <c r="D19" s="35">
        <v>1</v>
      </c>
      <c r="E19" s="30"/>
      <c r="F19" s="62">
        <f>E19*D19</f>
        <v>0</v>
      </c>
    </row>
    <row r="20" spans="1:126" ht="18">
      <c r="A20" s="45" t="s">
        <v>17</v>
      </c>
      <c r="B20" s="46" t="s">
        <v>70</v>
      </c>
      <c r="C20" s="26" t="s">
        <v>122</v>
      </c>
      <c r="D20" s="27">
        <v>1</v>
      </c>
      <c r="E20" s="31"/>
      <c r="F20" s="62">
        <f t="shared" ref="F20:F71" si="0">E20*D20</f>
        <v>0</v>
      </c>
    </row>
    <row r="21" spans="1:126" ht="18">
      <c r="A21" s="45" t="s">
        <v>18</v>
      </c>
      <c r="B21" s="46" t="s">
        <v>71</v>
      </c>
      <c r="C21" s="26" t="s">
        <v>123</v>
      </c>
      <c r="D21" s="27">
        <v>30998</v>
      </c>
      <c r="E21" s="32"/>
      <c r="F21" s="62">
        <f t="shared" si="0"/>
        <v>0</v>
      </c>
    </row>
    <row r="22" spans="1:126" ht="18">
      <c r="A22" s="45" t="s">
        <v>19</v>
      </c>
      <c r="B22" s="46" t="s">
        <v>72</v>
      </c>
      <c r="C22" s="26" t="s">
        <v>123</v>
      </c>
      <c r="D22" s="27">
        <v>1800</v>
      </c>
      <c r="E22" s="32"/>
      <c r="F22" s="62">
        <f t="shared" si="0"/>
        <v>0</v>
      </c>
    </row>
    <row r="23" spans="1:126" ht="18">
      <c r="A23" s="45" t="s">
        <v>20</v>
      </c>
      <c r="B23" s="46" t="s">
        <v>73</v>
      </c>
      <c r="C23" s="26" t="s">
        <v>124</v>
      </c>
      <c r="D23" s="27">
        <v>1</v>
      </c>
      <c r="E23" s="32"/>
      <c r="F23" s="62">
        <f t="shared" si="0"/>
        <v>0</v>
      </c>
    </row>
    <row r="24" spans="1:126" ht="18">
      <c r="A24" s="45" t="s">
        <v>21</v>
      </c>
      <c r="B24" s="46" t="s">
        <v>74</v>
      </c>
      <c r="C24" s="26" t="s">
        <v>124</v>
      </c>
      <c r="D24" s="27">
        <v>103</v>
      </c>
      <c r="E24" s="32"/>
      <c r="F24" s="62">
        <f t="shared" si="0"/>
        <v>0</v>
      </c>
    </row>
    <row r="25" spans="1:126" ht="18">
      <c r="A25" s="45" t="s">
        <v>22</v>
      </c>
      <c r="B25" s="46" t="s">
        <v>75</v>
      </c>
      <c r="C25" s="26" t="s">
        <v>122</v>
      </c>
      <c r="D25" s="27">
        <v>1</v>
      </c>
      <c r="E25" s="31"/>
      <c r="F25" s="62">
        <f t="shared" si="0"/>
        <v>0</v>
      </c>
    </row>
    <row r="26" spans="1:126" ht="18">
      <c r="A26" s="45" t="s">
        <v>23</v>
      </c>
      <c r="B26" s="46" t="s">
        <v>76</v>
      </c>
      <c r="C26" s="26" t="s">
        <v>125</v>
      </c>
      <c r="D26" s="27">
        <v>1667</v>
      </c>
      <c r="E26" s="31"/>
      <c r="F26" s="62">
        <f t="shared" si="0"/>
        <v>0</v>
      </c>
    </row>
    <row r="27" spans="1:126" ht="18">
      <c r="A27" s="45" t="s">
        <v>24</v>
      </c>
      <c r="B27" s="47" t="s">
        <v>77</v>
      </c>
      <c r="C27" s="26" t="s">
        <v>125</v>
      </c>
      <c r="D27" s="29">
        <v>77.72</v>
      </c>
      <c r="E27" s="32"/>
      <c r="F27" s="62">
        <f t="shared" si="0"/>
        <v>0</v>
      </c>
    </row>
    <row r="28" spans="1:126" ht="18">
      <c r="A28" s="45" t="s">
        <v>25</v>
      </c>
      <c r="B28" s="47" t="s">
        <v>78</v>
      </c>
      <c r="C28" s="26" t="s">
        <v>126</v>
      </c>
      <c r="D28" s="27">
        <v>209</v>
      </c>
      <c r="E28" s="32"/>
      <c r="F28" s="62">
        <f t="shared" si="0"/>
        <v>0</v>
      </c>
    </row>
    <row r="29" spans="1:126" ht="18">
      <c r="A29" s="45" t="s">
        <v>26</v>
      </c>
      <c r="B29" s="47" t="s">
        <v>79</v>
      </c>
      <c r="C29" s="26" t="s">
        <v>127</v>
      </c>
      <c r="D29" s="27">
        <f>'[1]SUMMARY-LINK'!$B$9</f>
        <v>270224.14703703701</v>
      </c>
      <c r="E29" s="32"/>
      <c r="F29" s="62">
        <f t="shared" si="0"/>
        <v>0</v>
      </c>
    </row>
    <row r="30" spans="1:126" ht="18">
      <c r="A30" s="45" t="s">
        <v>27</v>
      </c>
      <c r="B30" s="47" t="s">
        <v>80</v>
      </c>
      <c r="C30" s="26" t="s">
        <v>127</v>
      </c>
      <c r="D30" s="27">
        <v>29000</v>
      </c>
      <c r="E30" s="32"/>
      <c r="F30" s="62">
        <f t="shared" si="0"/>
        <v>0</v>
      </c>
    </row>
    <row r="31" spans="1:126" ht="18">
      <c r="A31" s="45" t="s">
        <v>28</v>
      </c>
      <c r="B31" s="47" t="s">
        <v>81</v>
      </c>
      <c r="C31" s="26" t="s">
        <v>127</v>
      </c>
      <c r="D31" s="27">
        <f>'[1]SUMMARY-LINK'!$B$16</f>
        <v>256606</v>
      </c>
      <c r="E31" s="32"/>
      <c r="F31" s="62">
        <f t="shared" si="0"/>
        <v>0</v>
      </c>
    </row>
    <row r="32" spans="1:126" ht="18">
      <c r="A32" s="45" t="s">
        <v>29</v>
      </c>
      <c r="B32" s="47" t="s">
        <v>82</v>
      </c>
      <c r="C32" s="26" t="s">
        <v>126</v>
      </c>
      <c r="D32" s="27">
        <v>96944</v>
      </c>
      <c r="E32" s="32"/>
      <c r="F32" s="62">
        <f t="shared" si="0"/>
        <v>0</v>
      </c>
    </row>
    <row r="33" spans="1:6" ht="18">
      <c r="A33" s="45" t="s">
        <v>30</v>
      </c>
      <c r="B33" s="47" t="s">
        <v>83</v>
      </c>
      <c r="C33" s="26" t="s">
        <v>126</v>
      </c>
      <c r="D33" s="27">
        <v>81977</v>
      </c>
      <c r="E33" s="32"/>
      <c r="F33" s="62">
        <f t="shared" si="0"/>
        <v>0</v>
      </c>
    </row>
    <row r="34" spans="1:6" ht="18">
      <c r="A34" s="45" t="s">
        <v>31</v>
      </c>
      <c r="B34" s="47" t="s">
        <v>84</v>
      </c>
      <c r="C34" s="26" t="s">
        <v>126</v>
      </c>
      <c r="D34" s="27">
        <v>345</v>
      </c>
      <c r="E34" s="32"/>
      <c r="F34" s="62">
        <f t="shared" si="0"/>
        <v>0</v>
      </c>
    </row>
    <row r="35" spans="1:6" ht="36">
      <c r="A35" s="45" t="s">
        <v>32</v>
      </c>
      <c r="B35" s="47" t="s">
        <v>85</v>
      </c>
      <c r="C35" s="26" t="s">
        <v>128</v>
      </c>
      <c r="D35" s="27">
        <v>11222</v>
      </c>
      <c r="E35" s="32"/>
      <c r="F35" s="62">
        <f t="shared" si="0"/>
        <v>0</v>
      </c>
    </row>
    <row r="36" spans="1:6" ht="18">
      <c r="A36" s="45" t="s">
        <v>33</v>
      </c>
      <c r="B36" s="47" t="s">
        <v>86</v>
      </c>
      <c r="C36" s="26" t="s">
        <v>128</v>
      </c>
      <c r="D36" s="27">
        <v>26</v>
      </c>
      <c r="E36" s="32"/>
      <c r="F36" s="62">
        <f t="shared" si="0"/>
        <v>0</v>
      </c>
    </row>
    <row r="37" spans="1:6" ht="36">
      <c r="A37" s="45" t="s">
        <v>34</v>
      </c>
      <c r="B37" s="47" t="s">
        <v>87</v>
      </c>
      <c r="C37" s="26" t="s">
        <v>127</v>
      </c>
      <c r="D37" s="28">
        <v>66</v>
      </c>
      <c r="E37" s="32"/>
      <c r="F37" s="62">
        <f t="shared" si="0"/>
        <v>0</v>
      </c>
    </row>
    <row r="38" spans="1:6" ht="18">
      <c r="A38" s="45" t="s">
        <v>35</v>
      </c>
      <c r="B38" s="47" t="s">
        <v>88</v>
      </c>
      <c r="C38" s="26" t="s">
        <v>124</v>
      </c>
      <c r="D38" s="27">
        <f>[2]Sheet1!$M$214</f>
        <v>12</v>
      </c>
      <c r="E38" s="32"/>
      <c r="F38" s="62">
        <f t="shared" si="0"/>
        <v>0</v>
      </c>
    </row>
    <row r="39" spans="1:6" ht="18">
      <c r="A39" s="45" t="s">
        <v>36</v>
      </c>
      <c r="B39" s="47" t="s">
        <v>89</v>
      </c>
      <c r="C39" s="26" t="s">
        <v>124</v>
      </c>
      <c r="D39" s="27">
        <f>[2]Sheet1!$O$214</f>
        <v>35</v>
      </c>
      <c r="E39" s="32"/>
      <c r="F39" s="62">
        <f t="shared" si="0"/>
        <v>0</v>
      </c>
    </row>
    <row r="40" spans="1:6" ht="18">
      <c r="A40" s="45" t="s">
        <v>37</v>
      </c>
      <c r="B40" s="47" t="s">
        <v>90</v>
      </c>
      <c r="C40" s="26" t="s">
        <v>124</v>
      </c>
      <c r="D40" s="27">
        <f>[2]Sheet1!$N$214</f>
        <v>2</v>
      </c>
      <c r="E40" s="32"/>
      <c r="F40" s="62">
        <f t="shared" si="0"/>
        <v>0</v>
      </c>
    </row>
    <row r="41" spans="1:6" ht="18">
      <c r="A41" s="45" t="s">
        <v>38</v>
      </c>
      <c r="B41" s="47" t="s">
        <v>91</v>
      </c>
      <c r="C41" s="26" t="s">
        <v>124</v>
      </c>
      <c r="D41" s="27">
        <f>[2]Sheet1!$P$214</f>
        <v>6</v>
      </c>
      <c r="E41" s="32"/>
      <c r="F41" s="62">
        <f t="shared" si="0"/>
        <v>0</v>
      </c>
    </row>
    <row r="42" spans="1:6" ht="18">
      <c r="A42" s="45" t="s">
        <v>39</v>
      </c>
      <c r="B42" s="47" t="s">
        <v>92</v>
      </c>
      <c r="C42" s="26" t="s">
        <v>124</v>
      </c>
      <c r="D42" s="27">
        <f>[2]Sheet1!$Q$214</f>
        <v>11</v>
      </c>
      <c r="E42" s="32"/>
      <c r="F42" s="62">
        <f t="shared" si="0"/>
        <v>0</v>
      </c>
    </row>
    <row r="43" spans="1:6" ht="18">
      <c r="A43" s="45" t="s">
        <v>40</v>
      </c>
      <c r="B43" s="47" t="s">
        <v>93</v>
      </c>
      <c r="C43" s="26" t="s">
        <v>124</v>
      </c>
      <c r="D43" s="27">
        <f>[2]Sheet1!$V$214</f>
        <v>1</v>
      </c>
      <c r="E43" s="32"/>
      <c r="F43" s="62">
        <f t="shared" si="0"/>
        <v>0</v>
      </c>
    </row>
    <row r="44" spans="1:6" ht="18">
      <c r="A44" s="45" t="s">
        <v>41</v>
      </c>
      <c r="B44" s="47" t="s">
        <v>94</v>
      </c>
      <c r="C44" s="26" t="s">
        <v>124</v>
      </c>
      <c r="D44" s="27">
        <f>[2]Sheet1!$W$214</f>
        <v>3</v>
      </c>
      <c r="E44" s="32"/>
      <c r="F44" s="62">
        <f t="shared" si="0"/>
        <v>0</v>
      </c>
    </row>
    <row r="45" spans="1:6" ht="18">
      <c r="A45" s="45" t="s">
        <v>42</v>
      </c>
      <c r="B45" s="47" t="s">
        <v>95</v>
      </c>
      <c r="C45" s="26" t="s">
        <v>124</v>
      </c>
      <c r="D45" s="27">
        <f>[2]Sheet1!$R$214</f>
        <v>2</v>
      </c>
      <c r="E45" s="32"/>
      <c r="F45" s="62">
        <f t="shared" si="0"/>
        <v>0</v>
      </c>
    </row>
    <row r="46" spans="1:6" ht="18">
      <c r="A46" s="45" t="s">
        <v>43</v>
      </c>
      <c r="B46" s="47" t="s">
        <v>96</v>
      </c>
      <c r="C46" s="26" t="s">
        <v>124</v>
      </c>
      <c r="D46" s="27">
        <f>[2]Sheet1!$S$214</f>
        <v>3</v>
      </c>
      <c r="E46" s="32"/>
      <c r="F46" s="62">
        <f t="shared" si="0"/>
        <v>0</v>
      </c>
    </row>
    <row r="47" spans="1:6" ht="18">
      <c r="A47" s="45" t="s">
        <v>44</v>
      </c>
      <c r="B47" s="47" t="s">
        <v>97</v>
      </c>
      <c r="C47" s="26" t="s">
        <v>124</v>
      </c>
      <c r="D47" s="27">
        <f>[2]Sheet1!$T$214</f>
        <v>1</v>
      </c>
      <c r="E47" s="32"/>
      <c r="F47" s="62">
        <f t="shared" si="0"/>
        <v>0</v>
      </c>
    </row>
    <row r="48" spans="1:6" ht="18">
      <c r="A48" s="45" t="s">
        <v>45</v>
      </c>
      <c r="B48" s="47" t="s">
        <v>98</v>
      </c>
      <c r="C48" s="26" t="s">
        <v>124</v>
      </c>
      <c r="D48" s="27">
        <f>[2]Sheet1!$U$214</f>
        <v>18</v>
      </c>
      <c r="E48" s="32"/>
      <c r="F48" s="62">
        <f t="shared" si="0"/>
        <v>0</v>
      </c>
    </row>
    <row r="49" spans="1:6" ht="18">
      <c r="A49" s="45" t="s">
        <v>46</v>
      </c>
      <c r="B49" s="47" t="s">
        <v>99</v>
      </c>
      <c r="C49" s="26" t="s">
        <v>124</v>
      </c>
      <c r="D49" s="27">
        <v>1</v>
      </c>
      <c r="E49" s="32"/>
      <c r="F49" s="62">
        <f t="shared" si="0"/>
        <v>0</v>
      </c>
    </row>
    <row r="50" spans="1:6" ht="18">
      <c r="A50" s="45" t="s">
        <v>47</v>
      </c>
      <c r="B50" s="47" t="s">
        <v>100</v>
      </c>
      <c r="C50" s="26" t="s">
        <v>123</v>
      </c>
      <c r="D50" s="27">
        <f>[2]Sheet1!$F$214</f>
        <v>3084</v>
      </c>
      <c r="E50" s="32"/>
      <c r="F50" s="62">
        <f t="shared" si="0"/>
        <v>0</v>
      </c>
    </row>
    <row r="51" spans="1:6" ht="18">
      <c r="A51" s="45" t="s">
        <v>48</v>
      </c>
      <c r="B51" s="47" t="s">
        <v>101</v>
      </c>
      <c r="C51" s="26" t="s">
        <v>123</v>
      </c>
      <c r="D51" s="27">
        <f>[2]Sheet1!$G$214</f>
        <v>1627</v>
      </c>
      <c r="E51" s="32"/>
      <c r="F51" s="62">
        <f t="shared" si="0"/>
        <v>0</v>
      </c>
    </row>
    <row r="52" spans="1:6" ht="18">
      <c r="A52" s="45" t="s">
        <v>49</v>
      </c>
      <c r="B52" s="47" t="s">
        <v>102</v>
      </c>
      <c r="C52" s="26" t="s">
        <v>123</v>
      </c>
      <c r="D52" s="27">
        <f>[2]Sheet1!$H$214</f>
        <v>2072</v>
      </c>
      <c r="E52" s="32"/>
      <c r="F52" s="62">
        <f t="shared" si="0"/>
        <v>0</v>
      </c>
    </row>
    <row r="53" spans="1:6" ht="18">
      <c r="A53" s="45" t="s">
        <v>50</v>
      </c>
      <c r="B53" s="47" t="s">
        <v>103</v>
      </c>
      <c r="C53" s="26" t="s">
        <v>123</v>
      </c>
      <c r="D53" s="27">
        <f>[2]Sheet1!$I$214</f>
        <v>2071</v>
      </c>
      <c r="E53" s="32"/>
      <c r="F53" s="62">
        <f t="shared" si="0"/>
        <v>0</v>
      </c>
    </row>
    <row r="54" spans="1:6" ht="18">
      <c r="A54" s="45" t="s">
        <v>51</v>
      </c>
      <c r="B54" s="47" t="s">
        <v>104</v>
      </c>
      <c r="C54" s="26" t="s">
        <v>123</v>
      </c>
      <c r="D54" s="27">
        <f>[2]Sheet1!$J$214</f>
        <v>768</v>
      </c>
      <c r="E54" s="32"/>
      <c r="F54" s="62">
        <f t="shared" si="0"/>
        <v>0</v>
      </c>
    </row>
    <row r="55" spans="1:6" ht="18">
      <c r="A55" s="45" t="s">
        <v>52</v>
      </c>
      <c r="B55" s="47" t="s">
        <v>105</v>
      </c>
      <c r="C55" s="26" t="s">
        <v>123</v>
      </c>
      <c r="D55" s="27">
        <f>[2]Sheet1!$K$214</f>
        <v>2877</v>
      </c>
      <c r="E55" s="32"/>
      <c r="F55" s="62">
        <f t="shared" si="0"/>
        <v>0</v>
      </c>
    </row>
    <row r="56" spans="1:6" ht="18">
      <c r="A56" s="45" t="s">
        <v>53</v>
      </c>
      <c r="B56" s="47" t="s">
        <v>106</v>
      </c>
      <c r="C56" s="26" t="s">
        <v>123</v>
      </c>
      <c r="D56" s="27">
        <f>[2]Sheet1!$L$214</f>
        <v>150</v>
      </c>
      <c r="E56" s="32"/>
      <c r="F56" s="62">
        <f t="shared" si="0"/>
        <v>0</v>
      </c>
    </row>
    <row r="57" spans="1:6" ht="18">
      <c r="A57" s="45" t="s">
        <v>54</v>
      </c>
      <c r="B57" s="47" t="s">
        <v>107</v>
      </c>
      <c r="C57" s="26" t="s">
        <v>124</v>
      </c>
      <c r="D57" s="27">
        <f>[2]Sheet1!$X$214</f>
        <v>2</v>
      </c>
      <c r="E57" s="32"/>
      <c r="F57" s="62">
        <f t="shared" si="0"/>
        <v>0</v>
      </c>
    </row>
    <row r="58" spans="1:6" ht="18">
      <c r="A58" s="45" t="s">
        <v>55</v>
      </c>
      <c r="B58" s="47" t="s">
        <v>108</v>
      </c>
      <c r="C58" s="26" t="s">
        <v>124</v>
      </c>
      <c r="D58" s="27">
        <f>[2]Sheet1!$Y$214</f>
        <v>1</v>
      </c>
      <c r="E58" s="32"/>
      <c r="F58" s="62">
        <f t="shared" si="0"/>
        <v>0</v>
      </c>
    </row>
    <row r="59" spans="1:6" ht="18">
      <c r="A59" s="45" t="s">
        <v>56</v>
      </c>
      <c r="B59" s="47" t="s">
        <v>109</v>
      </c>
      <c r="C59" s="26" t="s">
        <v>123</v>
      </c>
      <c r="D59" s="27">
        <v>51884</v>
      </c>
      <c r="E59" s="32"/>
      <c r="F59" s="62">
        <f t="shared" si="0"/>
        <v>0</v>
      </c>
    </row>
    <row r="60" spans="1:6" ht="18">
      <c r="A60" s="45" t="s">
        <v>57</v>
      </c>
      <c r="B60" s="47" t="s">
        <v>110</v>
      </c>
      <c r="C60" s="26" t="s">
        <v>126</v>
      </c>
      <c r="D60" s="27">
        <v>41</v>
      </c>
      <c r="E60" s="32"/>
      <c r="F60" s="62">
        <f t="shared" si="0"/>
        <v>0</v>
      </c>
    </row>
    <row r="61" spans="1:6" ht="18">
      <c r="A61" s="45" t="s">
        <v>58</v>
      </c>
      <c r="B61" s="47" t="s">
        <v>111</v>
      </c>
      <c r="C61" s="26" t="s">
        <v>126</v>
      </c>
      <c r="D61" s="27">
        <v>20948</v>
      </c>
      <c r="E61" s="32"/>
      <c r="F61" s="62">
        <f t="shared" si="0"/>
        <v>0</v>
      </c>
    </row>
    <row r="62" spans="1:6" ht="18">
      <c r="A62" s="45" t="s">
        <v>59</v>
      </c>
      <c r="B62" s="47" t="s">
        <v>112</v>
      </c>
      <c r="C62" s="26" t="s">
        <v>129</v>
      </c>
      <c r="D62" s="27">
        <v>28</v>
      </c>
      <c r="E62" s="31"/>
      <c r="F62" s="62">
        <f t="shared" si="0"/>
        <v>0</v>
      </c>
    </row>
    <row r="63" spans="1:6" ht="36">
      <c r="A63" s="45" t="s">
        <v>60</v>
      </c>
      <c r="B63" s="47" t="s">
        <v>113</v>
      </c>
      <c r="C63" s="26" t="s">
        <v>128</v>
      </c>
      <c r="D63" s="28">
        <v>349.6</v>
      </c>
      <c r="E63" s="32"/>
      <c r="F63" s="62">
        <f t="shared" si="0"/>
        <v>0</v>
      </c>
    </row>
    <row r="64" spans="1:6" ht="18">
      <c r="A64" s="45" t="s">
        <v>61</v>
      </c>
      <c r="B64" s="47" t="s">
        <v>114</v>
      </c>
      <c r="C64" s="26" t="s">
        <v>123</v>
      </c>
      <c r="D64" s="27">
        <v>528</v>
      </c>
      <c r="E64" s="32"/>
      <c r="F64" s="62">
        <f t="shared" si="0"/>
        <v>0</v>
      </c>
    </row>
    <row r="65" spans="1:6" ht="36">
      <c r="A65" s="45" t="s">
        <v>62</v>
      </c>
      <c r="B65" s="47" t="s">
        <v>115</v>
      </c>
      <c r="C65" s="26" t="s">
        <v>124</v>
      </c>
      <c r="D65" s="27">
        <v>2</v>
      </c>
      <c r="E65" s="32"/>
      <c r="F65" s="62">
        <f t="shared" si="0"/>
        <v>0</v>
      </c>
    </row>
    <row r="66" spans="1:6" ht="18">
      <c r="A66" s="45" t="s">
        <v>63</v>
      </c>
      <c r="B66" s="47" t="s">
        <v>116</v>
      </c>
      <c r="C66" s="26" t="s">
        <v>124</v>
      </c>
      <c r="D66" s="27">
        <v>2</v>
      </c>
      <c r="E66" s="32"/>
      <c r="F66" s="62">
        <f t="shared" si="0"/>
        <v>0</v>
      </c>
    </row>
    <row r="67" spans="1:6" ht="18">
      <c r="A67" s="45" t="s">
        <v>64</v>
      </c>
      <c r="B67" s="47" t="s">
        <v>117</v>
      </c>
      <c r="C67" s="26" t="s">
        <v>123</v>
      </c>
      <c r="D67" s="27">
        <v>18417</v>
      </c>
      <c r="E67" s="32"/>
      <c r="F67" s="62">
        <f t="shared" si="0"/>
        <v>0</v>
      </c>
    </row>
    <row r="68" spans="1:6" ht="18">
      <c r="A68" s="45" t="s">
        <v>65</v>
      </c>
      <c r="B68" s="47" t="s">
        <v>118</v>
      </c>
      <c r="C68" s="26" t="s">
        <v>124</v>
      </c>
      <c r="D68" s="27">
        <v>5</v>
      </c>
      <c r="E68" s="31"/>
      <c r="F68" s="62">
        <f t="shared" si="0"/>
        <v>0</v>
      </c>
    </row>
    <row r="69" spans="1:6" ht="18">
      <c r="A69" s="48" t="s">
        <v>66</v>
      </c>
      <c r="B69" s="47" t="s">
        <v>119</v>
      </c>
      <c r="C69" s="26" t="s">
        <v>126</v>
      </c>
      <c r="D69" s="27">
        <f>[3]CURB!$E$27</f>
        <v>223931.89902777778</v>
      </c>
      <c r="E69" s="31"/>
      <c r="F69" s="62">
        <f t="shared" si="0"/>
        <v>0</v>
      </c>
    </row>
    <row r="70" spans="1:6" ht="36">
      <c r="A70" s="48" t="s">
        <v>67</v>
      </c>
      <c r="B70" s="47" t="s">
        <v>120</v>
      </c>
      <c r="C70" s="26" t="s">
        <v>123</v>
      </c>
      <c r="D70" s="27">
        <v>3600</v>
      </c>
      <c r="E70" s="31"/>
      <c r="F70" s="62">
        <f t="shared" si="0"/>
        <v>0</v>
      </c>
    </row>
    <row r="71" spans="1:6" ht="18">
      <c r="A71" s="48" t="s">
        <v>68</v>
      </c>
      <c r="B71" s="47" t="s">
        <v>121</v>
      </c>
      <c r="C71" s="26" t="s">
        <v>124</v>
      </c>
      <c r="D71" s="27">
        <v>2</v>
      </c>
      <c r="E71" s="33"/>
      <c r="F71" s="62">
        <f t="shared" si="0"/>
        <v>0</v>
      </c>
    </row>
    <row r="72" spans="1:6" ht="24" customHeight="1">
      <c r="A72" s="85" t="s">
        <v>205</v>
      </c>
      <c r="B72" s="86"/>
      <c r="C72" s="86"/>
      <c r="D72" s="86"/>
      <c r="E72" s="86"/>
      <c r="F72" s="63">
        <f>SUM(F19:F71)</f>
        <v>0</v>
      </c>
    </row>
    <row r="73" spans="1:6" ht="18.75">
      <c r="A73" s="90" t="s">
        <v>181</v>
      </c>
      <c r="B73" s="91"/>
      <c r="C73" s="91"/>
      <c r="D73" s="91"/>
      <c r="E73" s="91"/>
      <c r="F73" s="92"/>
    </row>
    <row r="74" spans="1:6" ht="36">
      <c r="A74" s="64" t="s">
        <v>2</v>
      </c>
      <c r="B74" s="23" t="s">
        <v>3</v>
      </c>
      <c r="C74" s="25" t="s">
        <v>14</v>
      </c>
      <c r="D74" s="25" t="s">
        <v>9</v>
      </c>
      <c r="E74" s="24" t="s">
        <v>4</v>
      </c>
      <c r="F74" s="61" t="s">
        <v>15</v>
      </c>
    </row>
    <row r="75" spans="1:6" ht="18">
      <c r="A75" s="49" t="s">
        <v>130</v>
      </c>
      <c r="B75" s="50" t="s">
        <v>138</v>
      </c>
      <c r="C75" s="34" t="s">
        <v>146</v>
      </c>
      <c r="D75" s="35">
        <v>33</v>
      </c>
      <c r="E75" s="32"/>
      <c r="F75" s="62">
        <f>E75*D75</f>
        <v>0</v>
      </c>
    </row>
    <row r="76" spans="1:6" ht="18">
      <c r="A76" s="49" t="s">
        <v>131</v>
      </c>
      <c r="B76" s="50" t="s">
        <v>139</v>
      </c>
      <c r="C76" s="34" t="s">
        <v>124</v>
      </c>
      <c r="D76" s="35">
        <v>6</v>
      </c>
      <c r="E76" s="32"/>
      <c r="F76" s="62">
        <f t="shared" ref="F76:F80" si="1">E76*D76</f>
        <v>0</v>
      </c>
    </row>
    <row r="77" spans="1:6" ht="18">
      <c r="A77" s="49" t="s">
        <v>132</v>
      </c>
      <c r="B77" s="50" t="s">
        <v>140</v>
      </c>
      <c r="C77" s="34" t="s">
        <v>124</v>
      </c>
      <c r="D77" s="35">
        <v>680</v>
      </c>
      <c r="E77" s="32"/>
      <c r="F77" s="62">
        <f t="shared" si="1"/>
        <v>0</v>
      </c>
    </row>
    <row r="78" spans="1:6" ht="36">
      <c r="A78" s="45" t="s">
        <v>133</v>
      </c>
      <c r="B78" s="47" t="s">
        <v>141</v>
      </c>
      <c r="C78" s="26" t="s">
        <v>147</v>
      </c>
      <c r="D78" s="36">
        <v>4.8620000000000001</v>
      </c>
      <c r="E78" s="32"/>
      <c r="F78" s="62">
        <f t="shared" si="1"/>
        <v>0</v>
      </c>
    </row>
    <row r="79" spans="1:6" ht="36">
      <c r="A79" s="45" t="s">
        <v>134</v>
      </c>
      <c r="B79" s="47" t="s">
        <v>142</v>
      </c>
      <c r="C79" s="26" t="s">
        <v>147</v>
      </c>
      <c r="D79" s="36">
        <v>4.8620000000000001</v>
      </c>
      <c r="E79" s="32"/>
      <c r="F79" s="62">
        <f t="shared" si="1"/>
        <v>0</v>
      </c>
    </row>
    <row r="80" spans="1:6" ht="36">
      <c r="A80" s="45" t="s">
        <v>135</v>
      </c>
      <c r="B80" s="47" t="s">
        <v>143</v>
      </c>
      <c r="C80" s="26" t="s">
        <v>124</v>
      </c>
      <c r="D80" s="27">
        <v>24</v>
      </c>
      <c r="E80" s="32"/>
      <c r="F80" s="62">
        <f t="shared" si="1"/>
        <v>0</v>
      </c>
    </row>
    <row r="81" spans="1:6" ht="36">
      <c r="A81" s="45" t="s">
        <v>136</v>
      </c>
      <c r="B81" s="47" t="s">
        <v>144</v>
      </c>
      <c r="C81" s="26" t="s">
        <v>147</v>
      </c>
      <c r="D81" s="36">
        <v>4.8650000000000002</v>
      </c>
      <c r="E81" s="32"/>
      <c r="F81" s="62">
        <f t="shared" ref="F81:F82" si="2">E81*D81</f>
        <v>0</v>
      </c>
    </row>
    <row r="82" spans="1:6" ht="36">
      <c r="A82" s="45" t="s">
        <v>137</v>
      </c>
      <c r="B82" s="47" t="s">
        <v>145</v>
      </c>
      <c r="C82" s="26" t="s">
        <v>129</v>
      </c>
      <c r="D82" s="27">
        <v>56</v>
      </c>
      <c r="E82" s="32"/>
      <c r="F82" s="62">
        <f t="shared" si="2"/>
        <v>0</v>
      </c>
    </row>
    <row r="83" spans="1:6" ht="24" customHeight="1">
      <c r="A83" s="85" t="s">
        <v>189</v>
      </c>
      <c r="B83" s="86"/>
      <c r="C83" s="86"/>
      <c r="D83" s="86"/>
      <c r="E83" s="86"/>
      <c r="F83" s="63">
        <f>SUM(F75:F82)</f>
        <v>0</v>
      </c>
    </row>
    <row r="84" spans="1:6" ht="18.75">
      <c r="A84" s="90" t="s">
        <v>182</v>
      </c>
      <c r="B84" s="91"/>
      <c r="C84" s="91"/>
      <c r="D84" s="91"/>
      <c r="E84" s="91"/>
      <c r="F84" s="92"/>
    </row>
    <row r="85" spans="1:6" ht="36">
      <c r="A85" s="60" t="s">
        <v>2</v>
      </c>
      <c r="B85" s="23" t="s">
        <v>3</v>
      </c>
      <c r="C85" s="25" t="s">
        <v>14</v>
      </c>
      <c r="D85" s="25" t="s">
        <v>9</v>
      </c>
      <c r="E85" s="24" t="s">
        <v>4</v>
      </c>
      <c r="F85" s="61" t="s">
        <v>15</v>
      </c>
    </row>
    <row r="86" spans="1:6" ht="18">
      <c r="A86" s="48" t="s">
        <v>148</v>
      </c>
      <c r="B86" s="46" t="s">
        <v>164</v>
      </c>
      <c r="C86" s="37" t="s">
        <v>123</v>
      </c>
      <c r="D86" s="40">
        <f>1528+1606+2676+2808+2362+2473+2926+2927+2930+2682+2914+3391+2698+1919</f>
        <v>35840</v>
      </c>
      <c r="E86" s="43"/>
      <c r="F86" s="62">
        <f>E86*D86</f>
        <v>0</v>
      </c>
    </row>
    <row r="87" spans="1:6" ht="18">
      <c r="A87" s="48" t="s">
        <v>149</v>
      </c>
      <c r="B87" s="46" t="s">
        <v>165</v>
      </c>
      <c r="C87" s="38" t="s">
        <v>123</v>
      </c>
      <c r="D87" s="41">
        <v>18720</v>
      </c>
      <c r="E87" s="43"/>
      <c r="F87" s="62">
        <f t="shared" ref="F87:F101" si="3">E87*D87</f>
        <v>0</v>
      </c>
    </row>
    <row r="88" spans="1:6" ht="18">
      <c r="A88" s="48" t="s">
        <v>150</v>
      </c>
      <c r="B88" s="46" t="s">
        <v>166</v>
      </c>
      <c r="C88" s="38" t="s">
        <v>123</v>
      </c>
      <c r="D88" s="41">
        <v>1902</v>
      </c>
      <c r="E88" s="43"/>
      <c r="F88" s="62">
        <f t="shared" si="3"/>
        <v>0</v>
      </c>
    </row>
    <row r="89" spans="1:6" ht="36">
      <c r="A89" s="51" t="s">
        <v>151</v>
      </c>
      <c r="B89" s="52" t="s">
        <v>167</v>
      </c>
      <c r="C89" s="39" t="s">
        <v>123</v>
      </c>
      <c r="D89" s="42">
        <v>166</v>
      </c>
      <c r="E89" s="43"/>
      <c r="F89" s="62">
        <f t="shared" si="3"/>
        <v>0</v>
      </c>
    </row>
    <row r="90" spans="1:6" ht="18">
      <c r="A90" s="51" t="s">
        <v>152</v>
      </c>
      <c r="B90" s="52" t="s">
        <v>168</v>
      </c>
      <c r="C90" s="39" t="s">
        <v>123</v>
      </c>
      <c r="D90" s="42">
        <v>20102</v>
      </c>
      <c r="E90" s="43"/>
      <c r="F90" s="62">
        <f t="shared" si="3"/>
        <v>0</v>
      </c>
    </row>
    <row r="91" spans="1:6" ht="18">
      <c r="A91" s="51" t="s">
        <v>153</v>
      </c>
      <c r="B91" s="52" t="s">
        <v>169</v>
      </c>
      <c r="C91" s="39" t="s">
        <v>124</v>
      </c>
      <c r="D91" s="42">
        <v>34</v>
      </c>
      <c r="E91" s="43"/>
      <c r="F91" s="62">
        <f t="shared" si="3"/>
        <v>0</v>
      </c>
    </row>
    <row r="92" spans="1:6" ht="18">
      <c r="A92" s="51" t="s">
        <v>154</v>
      </c>
      <c r="B92" s="52" t="s">
        <v>170</v>
      </c>
      <c r="C92" s="39" t="s">
        <v>124</v>
      </c>
      <c r="D92" s="42">
        <v>20</v>
      </c>
      <c r="E92" s="43"/>
      <c r="F92" s="62">
        <f t="shared" si="3"/>
        <v>0</v>
      </c>
    </row>
    <row r="93" spans="1:6" ht="18">
      <c r="A93" s="51" t="s">
        <v>155</v>
      </c>
      <c r="B93" s="52" t="s">
        <v>171</v>
      </c>
      <c r="C93" s="39" t="s">
        <v>124</v>
      </c>
      <c r="D93" s="42">
        <v>2</v>
      </c>
      <c r="E93" s="43"/>
      <c r="F93" s="62">
        <f t="shared" si="3"/>
        <v>0</v>
      </c>
    </row>
    <row r="94" spans="1:6" ht="18">
      <c r="A94" s="51" t="s">
        <v>156</v>
      </c>
      <c r="B94" s="52" t="s">
        <v>172</v>
      </c>
      <c r="C94" s="39" t="s">
        <v>124</v>
      </c>
      <c r="D94" s="42">
        <v>3</v>
      </c>
      <c r="E94" s="43"/>
      <c r="F94" s="62">
        <f t="shared" si="3"/>
        <v>0</v>
      </c>
    </row>
    <row r="95" spans="1:6" ht="36">
      <c r="A95" s="51" t="s">
        <v>157</v>
      </c>
      <c r="B95" s="52" t="s">
        <v>173</v>
      </c>
      <c r="C95" s="39" t="s">
        <v>124</v>
      </c>
      <c r="D95" s="42">
        <v>6</v>
      </c>
      <c r="E95" s="43"/>
      <c r="F95" s="62">
        <f t="shared" si="3"/>
        <v>0</v>
      </c>
    </row>
    <row r="96" spans="1:6" ht="36">
      <c r="A96" s="51" t="s">
        <v>158</v>
      </c>
      <c r="B96" s="52" t="s">
        <v>174</v>
      </c>
      <c r="C96" s="39" t="s">
        <v>123</v>
      </c>
      <c r="D96" s="42">
        <v>19835</v>
      </c>
      <c r="E96" s="43"/>
      <c r="F96" s="62">
        <f t="shared" si="3"/>
        <v>0</v>
      </c>
    </row>
    <row r="97" spans="1:6" ht="18">
      <c r="A97" s="51" t="s">
        <v>159</v>
      </c>
      <c r="B97" s="52" t="s">
        <v>175</v>
      </c>
      <c r="C97" s="39" t="s">
        <v>123</v>
      </c>
      <c r="D97" s="42">
        <v>97602</v>
      </c>
      <c r="E97" s="43"/>
      <c r="F97" s="62">
        <f t="shared" si="3"/>
        <v>0</v>
      </c>
    </row>
    <row r="98" spans="1:6" ht="18">
      <c r="A98" s="51" t="s">
        <v>160</v>
      </c>
      <c r="B98" s="52" t="s">
        <v>176</v>
      </c>
      <c r="C98" s="39" t="s">
        <v>123</v>
      </c>
      <c r="D98" s="42">
        <v>22035</v>
      </c>
      <c r="E98" s="43"/>
      <c r="F98" s="62">
        <f t="shared" si="3"/>
        <v>0</v>
      </c>
    </row>
    <row r="99" spans="1:6" ht="36">
      <c r="A99" s="51" t="s">
        <v>161</v>
      </c>
      <c r="B99" s="52" t="s">
        <v>177</v>
      </c>
      <c r="C99" s="39" t="s">
        <v>124</v>
      </c>
      <c r="D99" s="42">
        <v>191</v>
      </c>
      <c r="E99" s="43"/>
      <c r="F99" s="62">
        <f t="shared" si="3"/>
        <v>0</v>
      </c>
    </row>
    <row r="100" spans="1:6" ht="18">
      <c r="A100" s="51" t="s">
        <v>162</v>
      </c>
      <c r="B100" s="52" t="s">
        <v>178</v>
      </c>
      <c r="C100" s="39" t="s">
        <v>124</v>
      </c>
      <c r="D100" s="42">
        <v>3</v>
      </c>
      <c r="E100" s="43"/>
      <c r="F100" s="62">
        <f t="shared" si="3"/>
        <v>0</v>
      </c>
    </row>
    <row r="101" spans="1:6" ht="18">
      <c r="A101" s="51" t="s">
        <v>163</v>
      </c>
      <c r="B101" s="52" t="s">
        <v>179</v>
      </c>
      <c r="C101" s="39" t="s">
        <v>124</v>
      </c>
      <c r="D101" s="42">
        <v>191</v>
      </c>
      <c r="E101" s="43"/>
      <c r="F101" s="62">
        <f t="shared" si="3"/>
        <v>0</v>
      </c>
    </row>
    <row r="102" spans="1:6" ht="24" customHeight="1">
      <c r="A102" s="85" t="s">
        <v>190</v>
      </c>
      <c r="B102" s="86"/>
      <c r="C102" s="86"/>
      <c r="D102" s="86"/>
      <c r="E102" s="86"/>
      <c r="F102" s="63">
        <f>SUM(F86:F101)</f>
        <v>0</v>
      </c>
    </row>
    <row r="103" spans="1:6" ht="18.75">
      <c r="A103" s="90" t="s">
        <v>183</v>
      </c>
      <c r="B103" s="91"/>
      <c r="C103" s="91"/>
      <c r="D103" s="91"/>
      <c r="E103" s="91"/>
      <c r="F103" s="92"/>
    </row>
    <row r="104" spans="1:6" ht="36">
      <c r="A104" s="60" t="s">
        <v>2</v>
      </c>
      <c r="B104" s="23" t="s">
        <v>3</v>
      </c>
      <c r="C104" s="25" t="s">
        <v>14</v>
      </c>
      <c r="D104" s="25" t="s">
        <v>9</v>
      </c>
      <c r="E104" s="24" t="s">
        <v>4</v>
      </c>
      <c r="F104" s="61" t="s">
        <v>15</v>
      </c>
    </row>
    <row r="105" spans="1:6" ht="18">
      <c r="A105" s="65" t="s">
        <v>200</v>
      </c>
      <c r="B105" s="53" t="s">
        <v>191</v>
      </c>
      <c r="C105" s="9" t="s">
        <v>123</v>
      </c>
      <c r="D105" s="44">
        <v>150</v>
      </c>
      <c r="E105" s="10"/>
      <c r="F105" s="62">
        <f>E105*D105</f>
        <v>0</v>
      </c>
    </row>
    <row r="106" spans="1:6" ht="18">
      <c r="A106" s="65" t="s">
        <v>201</v>
      </c>
      <c r="B106" s="53" t="s">
        <v>192</v>
      </c>
      <c r="C106" s="9" t="s">
        <v>123</v>
      </c>
      <c r="D106" s="44">
        <v>110</v>
      </c>
      <c r="E106" s="10"/>
      <c r="F106" s="62">
        <f t="shared" ref="F106:F109" si="4">E106*D106</f>
        <v>0</v>
      </c>
    </row>
    <row r="107" spans="1:6" ht="18">
      <c r="A107" s="65" t="s">
        <v>202</v>
      </c>
      <c r="B107" s="53" t="s">
        <v>193</v>
      </c>
      <c r="C107" s="9" t="s">
        <v>124</v>
      </c>
      <c r="D107" s="44">
        <v>1</v>
      </c>
      <c r="E107" s="10"/>
      <c r="F107" s="62">
        <f t="shared" si="4"/>
        <v>0</v>
      </c>
    </row>
    <row r="108" spans="1:6" ht="18">
      <c r="A108" s="65" t="s">
        <v>203</v>
      </c>
      <c r="B108" s="53" t="s">
        <v>194</v>
      </c>
      <c r="C108" s="9" t="s">
        <v>124</v>
      </c>
      <c r="D108" s="44">
        <v>1</v>
      </c>
      <c r="E108" s="10"/>
      <c r="F108" s="62">
        <f t="shared" si="4"/>
        <v>0</v>
      </c>
    </row>
    <row r="109" spans="1:6" ht="18">
      <c r="A109" s="65" t="s">
        <v>204</v>
      </c>
      <c r="B109" s="53" t="s">
        <v>195</v>
      </c>
      <c r="C109" s="9" t="s">
        <v>124</v>
      </c>
      <c r="D109" s="44">
        <v>1</v>
      </c>
      <c r="E109" s="10"/>
      <c r="F109" s="62">
        <f t="shared" si="4"/>
        <v>0</v>
      </c>
    </row>
    <row r="110" spans="1:6" ht="24" customHeight="1">
      <c r="A110" s="85" t="s">
        <v>196</v>
      </c>
      <c r="B110" s="86"/>
      <c r="C110" s="86"/>
      <c r="D110" s="86"/>
      <c r="E110" s="86"/>
      <c r="F110" s="63">
        <f>SUM(F105:F109)</f>
        <v>0</v>
      </c>
    </row>
    <row r="111" spans="1:6" ht="18.75">
      <c r="A111" s="90" t="s">
        <v>186</v>
      </c>
      <c r="B111" s="91"/>
      <c r="C111" s="91"/>
      <c r="D111" s="91"/>
      <c r="E111" s="91"/>
      <c r="F111" s="92"/>
    </row>
    <row r="112" spans="1:6" ht="36">
      <c r="A112" s="60" t="s">
        <v>2</v>
      </c>
      <c r="B112" s="23" t="s">
        <v>3</v>
      </c>
      <c r="C112" s="25" t="s">
        <v>14</v>
      </c>
      <c r="D112" s="25" t="s">
        <v>9</v>
      </c>
      <c r="E112" s="24" t="s">
        <v>4</v>
      </c>
      <c r="F112" s="61" t="s">
        <v>15</v>
      </c>
    </row>
    <row r="113" spans="1:126" ht="18">
      <c r="A113" s="65" t="s">
        <v>187</v>
      </c>
      <c r="B113" s="53" t="s">
        <v>188</v>
      </c>
      <c r="C113" s="9" t="s">
        <v>122</v>
      </c>
      <c r="D113" s="44">
        <v>1</v>
      </c>
      <c r="E113" s="10"/>
      <c r="F113" s="62">
        <f t="shared" ref="F113:F114" si="5">E113*D113</f>
        <v>0</v>
      </c>
    </row>
    <row r="114" spans="1:126" ht="18">
      <c r="A114" s="65" t="s">
        <v>184</v>
      </c>
      <c r="B114" s="53" t="s">
        <v>185</v>
      </c>
      <c r="C114" s="9" t="s">
        <v>122</v>
      </c>
      <c r="D114" s="44">
        <v>1</v>
      </c>
      <c r="E114" s="10"/>
      <c r="F114" s="62">
        <f t="shared" si="5"/>
        <v>0</v>
      </c>
    </row>
    <row r="115" spans="1:126" ht="24" customHeight="1">
      <c r="A115" s="85" t="s">
        <v>197</v>
      </c>
      <c r="B115" s="86"/>
      <c r="C115" s="86"/>
      <c r="D115" s="86"/>
      <c r="E115" s="86"/>
      <c r="F115" s="63">
        <f>SUM(F113:F114)</f>
        <v>0</v>
      </c>
    </row>
    <row r="116" spans="1:126" s="20" customFormat="1" ht="12.75">
      <c r="A116" s="66"/>
      <c r="B116" s="17"/>
      <c r="C116" s="18"/>
      <c r="D116" s="18"/>
      <c r="E116" s="19"/>
      <c r="F116" s="67"/>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row>
    <row r="117" spans="1:126" s="20" customFormat="1" ht="20.25">
      <c r="A117" s="105" t="s">
        <v>6</v>
      </c>
      <c r="B117" s="106"/>
      <c r="C117" s="106"/>
      <c r="D117" s="106"/>
      <c r="E117" s="106"/>
      <c r="F117" s="107"/>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row>
    <row r="118" spans="1:126" s="20" customFormat="1" ht="31.5" customHeight="1">
      <c r="A118" s="108" t="s">
        <v>5</v>
      </c>
      <c r="B118" s="109"/>
      <c r="C118" s="109"/>
      <c r="D118" s="110"/>
      <c r="E118" s="100">
        <f>SUM(F72,F83,F102,F110,F115)</f>
        <v>0</v>
      </c>
      <c r="F118" s="101"/>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row>
    <row r="119" spans="1:126" s="20" customFormat="1" ht="12.75">
      <c r="A119" s="102" t="s">
        <v>7</v>
      </c>
      <c r="B119" s="103"/>
      <c r="C119" s="103"/>
      <c r="D119" s="103"/>
      <c r="E119" s="103"/>
      <c r="F119" s="104"/>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row>
    <row r="120" spans="1:126" ht="18.75" thickBot="1">
      <c r="A120" s="95" t="s">
        <v>10</v>
      </c>
      <c r="B120" s="96"/>
      <c r="C120" s="96"/>
      <c r="D120" s="96"/>
      <c r="E120" s="96"/>
      <c r="F120" s="97"/>
    </row>
    <row r="121" spans="1:126" ht="17.25" customHeight="1">
      <c r="A121" s="54"/>
      <c r="B121" s="98" t="s">
        <v>8</v>
      </c>
      <c r="C121" s="98"/>
      <c r="D121" s="98"/>
      <c r="E121" s="98"/>
      <c r="F121" s="99"/>
    </row>
  </sheetData>
  <mergeCells count="22">
    <mergeCell ref="A110:E110"/>
    <mergeCell ref="A111:F111"/>
    <mergeCell ref="A115:E115"/>
    <mergeCell ref="A73:F73"/>
    <mergeCell ref="A83:E83"/>
    <mergeCell ref="A84:F84"/>
    <mergeCell ref="A102:E102"/>
    <mergeCell ref="A103:F103"/>
    <mergeCell ref="A120:F120"/>
    <mergeCell ref="B121:F121"/>
    <mergeCell ref="E118:F118"/>
    <mergeCell ref="A119:F119"/>
    <mergeCell ref="A117:F117"/>
    <mergeCell ref="A118:D118"/>
    <mergeCell ref="B1:F4"/>
    <mergeCell ref="B9:F9"/>
    <mergeCell ref="A11:F11"/>
    <mergeCell ref="A12:F15"/>
    <mergeCell ref="A72:E72"/>
    <mergeCell ref="A16:F16"/>
    <mergeCell ref="A17:F17"/>
    <mergeCell ref="B7:F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18F4CE-AF49-404E-A5C4-C8437E63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346C0633-13B0-495B-A9DE-1B8239AA8A5D}"/>
</file>

<file path=customXml/itemProps4.xml><?xml version="1.0" encoding="utf-8"?>
<ds:datastoreItem xmlns:ds="http://schemas.openxmlformats.org/officeDocument/2006/customXml" ds:itemID="{58A5B670-78D3-4249-AB95-52CAE9CA4ECC}">
  <ds:schemaRefs>
    <ds:schemaRef ds:uri="http://schemas.microsoft.com/office/2006/documentManagement/types"/>
    <ds:schemaRef ds:uri="http://schemas.microsoft.com/office/2006/metadata/properties"/>
    <ds:schemaRef ds:uri="http://purl.org/dc/elements/1.1/"/>
    <ds:schemaRef ds:uri="d5ad96e6-46eb-43fa-b309-22506ea389e0"/>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Dennard, Robin</cp:lastModifiedBy>
  <cp:lastPrinted>2022-12-16T15:48:25Z</cp:lastPrinted>
  <dcterms:created xsi:type="dcterms:W3CDTF">1998-06-09T19:27:04Z</dcterms:created>
  <dcterms:modified xsi:type="dcterms:W3CDTF">2022-12-16T15:54:29Z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