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WORKAREA\ROBIN\ACTIVE\B180393RJD - Summerlin and Winkler Intersection Improvements\2 - Draft Solicitation Docs\"/>
    </mc:Choice>
  </mc:AlternateContent>
  <bookViews>
    <workbookView xWindow="23025" yWindow="0" windowWidth="22905" windowHeight="9465" tabRatio="601"/>
  </bookViews>
  <sheets>
    <sheet name="100% Estimate" sheetId="4" r:id="rId1"/>
  </sheets>
  <calcPr calcId="162913"/>
</workbook>
</file>

<file path=xl/calcChain.xml><?xml version="1.0" encoding="utf-8"?>
<calcChain xmlns="http://schemas.openxmlformats.org/spreadsheetml/2006/main">
  <c r="F61" i="4" l="1"/>
  <c r="F79" i="4"/>
  <c r="F20" i="4"/>
  <c r="F21" i="4"/>
  <c r="F22" i="4"/>
  <c r="F23" i="4"/>
  <c r="F24" i="4"/>
  <c r="F25" i="4"/>
  <c r="F26" i="4"/>
  <c r="F27" i="4"/>
  <c r="F28" i="4"/>
  <c r="F29" i="4"/>
  <c r="F30" i="4"/>
  <c r="F31" i="4"/>
  <c r="F32" i="4"/>
  <c r="F33" i="4"/>
  <c r="F34" i="4"/>
  <c r="F96" i="4"/>
  <c r="F93" i="4"/>
  <c r="F84" i="4"/>
  <c r="F94" i="4" l="1"/>
  <c r="F95" i="4"/>
  <c r="F97" i="4"/>
  <c r="F81" i="4" l="1"/>
  <c r="F82" i="4"/>
  <c r="F83" i="4"/>
  <c r="F85" i="4"/>
  <c r="F86" i="4"/>
  <c r="F87" i="4"/>
  <c r="F88" i="4"/>
  <c r="F89" i="4"/>
  <c r="F90" i="4"/>
  <c r="F91" i="4"/>
  <c r="F92" i="4"/>
  <c r="F74" i="4" l="1"/>
  <c r="F73" i="4"/>
  <c r="F72" i="4"/>
  <c r="F80" i="4" l="1"/>
  <c r="F78" i="4"/>
  <c r="F71" i="4"/>
  <c r="F70" i="4"/>
  <c r="F69" i="4"/>
  <c r="F68" i="4"/>
  <c r="F67" i="4"/>
  <c r="F66" i="4"/>
  <c r="F65" i="4"/>
  <c r="F64" i="4"/>
  <c r="F63" i="4"/>
  <c r="F62" i="4"/>
  <c r="F60" i="4"/>
  <c r="F59" i="4"/>
  <c r="F58" i="4"/>
  <c r="F57" i="4"/>
  <c r="F56" i="4"/>
  <c r="F55" i="4"/>
  <c r="F38" i="4"/>
  <c r="F39" i="4"/>
  <c r="F40" i="4"/>
  <c r="F41" i="4"/>
  <c r="F19" i="4"/>
  <c r="H18" i="4"/>
  <c r="I18" i="4"/>
  <c r="K18" i="4"/>
  <c r="L18" i="4"/>
  <c r="X19" i="4"/>
  <c r="H22" i="4"/>
  <c r="I22" i="4"/>
  <c r="K22" i="4"/>
  <c r="L22" i="4"/>
  <c r="X22" i="4"/>
  <c r="H23" i="4"/>
  <c r="I23" i="4"/>
  <c r="K23" i="4"/>
  <c r="L23" i="4"/>
  <c r="X23" i="4"/>
  <c r="H26" i="4"/>
  <c r="I26" i="4"/>
  <c r="K26" i="4"/>
  <c r="L26" i="4"/>
  <c r="X26" i="4"/>
  <c r="H28" i="4"/>
  <c r="I28" i="4"/>
  <c r="K28" i="4"/>
  <c r="L28" i="4"/>
  <c r="F75" i="4" l="1"/>
  <c r="F98" i="4"/>
  <c r="F35" i="4"/>
  <c r="F51" i="4" l="1"/>
  <c r="F50" i="4"/>
  <c r="F49" i="4"/>
  <c r="F48" i="4"/>
  <c r="F47" i="4"/>
  <c r="F46" i="4"/>
  <c r="F45" i="4"/>
  <c r="F44" i="4"/>
  <c r="F43" i="4"/>
  <c r="F42" i="4"/>
  <c r="F52" i="4" l="1"/>
  <c r="L4" i="4"/>
  <c r="K4" i="4"/>
  <c r="I4" i="4"/>
  <c r="H4" i="4"/>
  <c r="H14" i="4"/>
  <c r="H12" i="4"/>
  <c r="Q7" i="4"/>
  <c r="X14" i="4"/>
  <c r="L14" i="4"/>
  <c r="I14" i="4"/>
  <c r="X12" i="4"/>
  <c r="L12" i="4"/>
  <c r="I12" i="4"/>
  <c r="Z7" i="4"/>
  <c r="H7" i="4"/>
  <c r="H16" i="4"/>
  <c r="H17" i="4"/>
  <c r="I7" i="4"/>
  <c r="K7" i="4"/>
  <c r="K16" i="4"/>
  <c r="K17" i="4"/>
  <c r="L7" i="4"/>
  <c r="X16" i="4"/>
  <c r="X17" i="4"/>
  <c r="X3" i="4"/>
  <c r="L17" i="4"/>
  <c r="I17" i="4"/>
  <c r="I16" i="4"/>
  <c r="L16" i="4"/>
  <c r="K12" i="4"/>
  <c r="K14" i="4"/>
  <c r="F101" i="4" l="1"/>
</calcChain>
</file>

<file path=xl/sharedStrings.xml><?xml version="1.0" encoding="utf-8"?>
<sst xmlns="http://schemas.openxmlformats.org/spreadsheetml/2006/main" count="278" uniqueCount="186">
  <si>
    <t>AMOUNT</t>
  </si>
  <si>
    <t>LS</t>
  </si>
  <si>
    <t>EA</t>
  </si>
  <si>
    <t xml:space="preserve"> </t>
  </si>
  <si>
    <t>CY</t>
  </si>
  <si>
    <t>LF</t>
  </si>
  <si>
    <t>SY</t>
  </si>
  <si>
    <t>TN</t>
  </si>
  <si>
    <t>UNIT PRICE</t>
  </si>
  <si>
    <t>PHASE I</t>
  </si>
  <si>
    <t>PHASE II</t>
  </si>
  <si>
    <t>18000/ac</t>
  </si>
  <si>
    <t>/ac</t>
  </si>
  <si>
    <t>2500/ac</t>
  </si>
  <si>
    <t>Area 10</t>
  </si>
  <si>
    <t>6000/ac</t>
  </si>
  <si>
    <t>COMPANY NAME:</t>
  </si>
  <si>
    <t>SOLICITATION:</t>
  </si>
  <si>
    <t>Section 0001 Roadway</t>
  </si>
  <si>
    <t>Item</t>
  </si>
  <si>
    <t>Description</t>
  </si>
  <si>
    <t>Unit</t>
  </si>
  <si>
    <t>Quantity</t>
  </si>
  <si>
    <t>Unit Price</t>
  </si>
  <si>
    <t>Extension</t>
  </si>
  <si>
    <t>Section 0001 Roadway Subtotal</t>
  </si>
  <si>
    <r>
      <t xml:space="preserve">Lee County, Florida Department of Transportation
</t>
    </r>
    <r>
      <rPr>
        <b/>
        <u/>
        <sz val="18"/>
        <rFont val="Arial"/>
        <family val="2"/>
      </rPr>
      <t>PROPOSAL FORM</t>
    </r>
  </si>
  <si>
    <t>Having carefully examined the Contract Documents, Contractor proposes to furnish the following which meeting these specifications.</t>
  </si>
  <si>
    <t>101-1</t>
  </si>
  <si>
    <t>102-1</t>
  </si>
  <si>
    <t>104-10-3</t>
  </si>
  <si>
    <t>107-2</t>
  </si>
  <si>
    <t>110-1-1</t>
  </si>
  <si>
    <t>120-1</t>
  </si>
  <si>
    <t>120-6</t>
  </si>
  <si>
    <t>160-4</t>
  </si>
  <si>
    <t>520-1-7</t>
  </si>
  <si>
    <t>520-1-10</t>
  </si>
  <si>
    <t>522-2</t>
  </si>
  <si>
    <t>527-2</t>
  </si>
  <si>
    <t>570-1-2</t>
  </si>
  <si>
    <t xml:space="preserve">MOBILIZATION </t>
  </si>
  <si>
    <t xml:space="preserve">MAINTENANCE OF TRAFFIC </t>
  </si>
  <si>
    <t>MOWING</t>
  </si>
  <si>
    <t>EMBANKMENT</t>
  </si>
  <si>
    <t>DETECTABLE WARNINGS</t>
  </si>
  <si>
    <t>SF</t>
  </si>
  <si>
    <t>AS</t>
  </si>
  <si>
    <t>SINGLE POST SIGN, REMOVE</t>
  </si>
  <si>
    <t>GM</t>
  </si>
  <si>
    <t>104-18</t>
  </si>
  <si>
    <t>INLET PROTECTION SYSTEM</t>
  </si>
  <si>
    <t>334-1-12</t>
  </si>
  <si>
    <t>430-175-118</t>
  </si>
  <si>
    <t>630-2-11</t>
  </si>
  <si>
    <t>635-2-12</t>
  </si>
  <si>
    <t>CONCRETE SIDEWALK AND DRIVEWAYS, 6" THICK</t>
  </si>
  <si>
    <t>700-1-11</t>
  </si>
  <si>
    <t>700-1-60</t>
  </si>
  <si>
    <t>705-10-1</t>
  </si>
  <si>
    <t>706-3</t>
  </si>
  <si>
    <t>OBJECT MARKER, TYPE 1</t>
  </si>
  <si>
    <t>RETRO-REFLECTIVE PAVEMENT MARKERS</t>
  </si>
  <si>
    <t>630-2-12</t>
  </si>
  <si>
    <t>632-7-1</t>
  </si>
  <si>
    <t>635-2-11</t>
  </si>
  <si>
    <t>646-1-11</t>
  </si>
  <si>
    <t>646-1-60</t>
  </si>
  <si>
    <t>650-1-14</t>
  </si>
  <si>
    <t>650-1-70</t>
  </si>
  <si>
    <t>653-1-11</t>
  </si>
  <si>
    <t>665-1-11</t>
  </si>
  <si>
    <t>CONDUIT, FURNISH &amp; INSTALL, OPEN TRENCH</t>
  </si>
  <si>
    <t>CONDUIT, FURNISH &amp; INSTALL, DIRECTIONAL BORE</t>
  </si>
  <si>
    <t>PULL &amp; SPLICE BOX, F&amp;I, 24"X36" COVER SIZE</t>
  </si>
  <si>
    <t>ALUMINUM SIGNALS POLE, REMOVE</t>
  </si>
  <si>
    <t>TRAFFIC SIGNAL, RELOCATE</t>
  </si>
  <si>
    <t>PI</t>
  </si>
  <si>
    <t>INLETS, CURB, TYPE P-6, &lt;10'</t>
  </si>
  <si>
    <t>520-2-4</t>
  </si>
  <si>
    <t>PROJECT TOTAL</t>
  </si>
  <si>
    <t>**Quantities are not guaranteed.  Final payment will be based on actual quantities.</t>
  </si>
  <si>
    <t>(Use Words to Write Total)</t>
  </si>
  <si>
    <t>B180393RJD, Summerlin and Winkler Intersection Improvements</t>
  </si>
  <si>
    <r>
      <rPr>
        <b/>
        <sz val="9"/>
        <rFont val="Arial"/>
        <family val="2"/>
      </rPr>
      <t>Contract Time:</t>
    </r>
    <r>
      <rPr>
        <sz val="9"/>
        <rFont val="Arial"/>
        <family val="2"/>
      </rPr>
      <t xml:space="preserve">
From Notice to Proceed to Final Acceptance: </t>
    </r>
    <r>
      <rPr>
        <b/>
        <sz val="9"/>
        <rFont val="Arial"/>
        <family val="2"/>
      </rPr>
      <t>210 Calendar Days</t>
    </r>
    <r>
      <rPr>
        <sz val="9"/>
        <rFont val="Arial"/>
        <family val="2"/>
      </rPr>
      <t xml:space="preserve"> 
</t>
    </r>
    <r>
      <rPr>
        <b/>
        <sz val="9"/>
        <rFont val="Arial"/>
        <family val="2"/>
      </rPr>
      <t xml:space="preserve">Pricing: </t>
    </r>
    <r>
      <rPr>
        <sz val="9"/>
        <rFont val="Arial"/>
        <family val="2"/>
      </rPr>
      <t xml:space="preserve">                                                                                                                                                                                                                                                                                                                                                                                                                                                          
Pricing shall be inclusive of all labor, equipment, supplies, overhead, profit, material, and any other incidental costs required to perform and complete all work as specified in the Contract Documents. 
All Unit Prices will be bid at the nearest whole penny. 
The Excel document contains formulas for convenience, however it is the Contractor’s responsibility to verify all pricing and calculations are CORRECT.  Lee County is not responsible for errors in formulas or calculations contained within Excel document(s).  REMINDER:  In the event there is a discrepancy between a subtotal or total amount and the unit prices and extended amounts, the unit prices will prevail and the corrected extension(s) and total(s) will be considered the price.
The County will only accept bids submitted on bid forms provided by the County.  Bids submitted on other forms, other than those provided by the County, will be deemed non-responsive and ineligible for award.</t>
    </r>
  </si>
  <si>
    <t>Summerlin and Winkler Intersection Improvements</t>
  </si>
  <si>
    <t>SEDIMENT BARRIER</t>
  </si>
  <si>
    <t>107-1</t>
  </si>
  <si>
    <t>LITTER REMOVAL</t>
  </si>
  <si>
    <t>AC</t>
  </si>
  <si>
    <t>CLEARING &amp; GRUBBING</t>
  </si>
  <si>
    <t>110-4-10</t>
  </si>
  <si>
    <t>REMOVAL OF EXISTING CONC</t>
  </si>
  <si>
    <t>REGULAR EXCAVATION</t>
  </si>
  <si>
    <t>TYPE B STABILIZATION</t>
  </si>
  <si>
    <t>285-70-5</t>
  </si>
  <si>
    <t>OPTIONAL BASE, BASE GROUP 05</t>
  </si>
  <si>
    <t>285-71-5</t>
  </si>
  <si>
    <t>OPTIONAL BASE, BASE GROUP 15</t>
  </si>
  <si>
    <t>327-70-1</t>
  </si>
  <si>
    <t>MILLING EXIST ASHPH PAVT, 1" AVG DEPTH</t>
  </si>
  <si>
    <t>SUPERPAVE ASPHALTIC CONC, TRAFFIC B</t>
  </si>
  <si>
    <t>337-7-90</t>
  </si>
  <si>
    <t>ASPH. CONC. FRICTION COURSE, TRAFFICB, FC-9.5, HIGH POLYMER</t>
  </si>
  <si>
    <t>Section 0002 Structures</t>
  </si>
  <si>
    <t>425-1361</t>
  </si>
  <si>
    <t>425-1541</t>
  </si>
  <si>
    <t>INLETS, DT BOT, TYPE D, &lt;10'</t>
  </si>
  <si>
    <t>425-2-63</t>
  </si>
  <si>
    <t>MANHOLES, P-8, PARTIAL</t>
  </si>
  <si>
    <t>425-3-43</t>
  </si>
  <si>
    <t>JUNCTION BOX, DRAINAGE, P-7, PARTIAL</t>
  </si>
  <si>
    <t>PIPE CULVERT, OPTIONAL MATERIAL, ROUND, 18"S/CD</t>
  </si>
  <si>
    <t>430-175-218</t>
  </si>
  <si>
    <t>PIPE CULVERT, OPTIONAL MATERIAL, OTHER-ELIP/ARCH, 18"S/CD</t>
  </si>
  <si>
    <t>CONCRETE CURB &amp; GUTTER, TYPE E</t>
  </si>
  <si>
    <t>CONCRETE CURB &amp; GUTTER, TYPE F</t>
  </si>
  <si>
    <t>CONCRETE CURB, TYPE D</t>
  </si>
  <si>
    <t>520-5-11</t>
  </si>
  <si>
    <t>TRAFFIC SEPERATOR CONCRETE-TYPE I, 4' WIDE</t>
  </si>
  <si>
    <t>520-70</t>
  </si>
  <si>
    <t>CONCRETE TRAFFIC SEPERATOR, SPECIAL-VARIABLE WIDTH</t>
  </si>
  <si>
    <t>PERFORMACE TURF, SOD</t>
  </si>
  <si>
    <t>Section 0002 Structural Subtotal</t>
  </si>
  <si>
    <t>Section 0003 Signing and Pavement Marking</t>
  </si>
  <si>
    <t>SINGLE POST SIGN, F&amp;I GROUND MOUNT, UP TO 12 SF</t>
  </si>
  <si>
    <t>700-1-50</t>
  </si>
  <si>
    <t>SINGLE POST SIGN, RELOCATE</t>
  </si>
  <si>
    <t>710-112-90</t>
  </si>
  <si>
    <t>PAINTED PAVEMENT MARKINGS, STANDARD, YELLOW, ISLAND</t>
  </si>
  <si>
    <t>711-111-23</t>
  </si>
  <si>
    <t>THERMOPLASTIC, STANDARD, WHITE, SOLID, 12" FOR CROSSWALK AND ROUNDABOUT</t>
  </si>
  <si>
    <t>711-111-24</t>
  </si>
  <si>
    <t>THERMOPLASTIC, STANDARD, WHITE, SOLID, 18" FOR DIAGONALS AND CHEVRONS</t>
  </si>
  <si>
    <t>711-111-25</t>
  </si>
  <si>
    <t>THERMOPLASTIC, STANDARD, WHITE, SOLID, 24" FOR STOP LINE AND CROSSWALK</t>
  </si>
  <si>
    <t>710-111-41</t>
  </si>
  <si>
    <t>PAINTED PAVEMENT MARKINGS, STANDARD, WHITE, 2-4 DOTTED</t>
  </si>
  <si>
    <t>711-111-60</t>
  </si>
  <si>
    <t>THERMOPLASTIC, STANDARD, WHITE, MESSAGE</t>
  </si>
  <si>
    <t>711-111-70</t>
  </si>
  <si>
    <t>THERMOPLASTIC, STANDARD, WHITE, ARROW</t>
  </si>
  <si>
    <t>711-112-24</t>
  </si>
  <si>
    <t>THERMOPLASTIC, STANDARD, YELLOW, SOLID, 18" DIAGONALS AND CHEVRONS</t>
  </si>
  <si>
    <t>711-112-41</t>
  </si>
  <si>
    <t>THERMOPLASTIC, STANDARD, YELLOW, 2-4 DOTTED GUIDE LINE, 6"</t>
  </si>
  <si>
    <t>711-141-60</t>
  </si>
  <si>
    <t>THERMOPLASTIC, PREFORMED, WHITE, MESSAGE</t>
  </si>
  <si>
    <t>711-141-70</t>
  </si>
  <si>
    <t>THERMOPLASTIC, PERFORMED, WHITE, ARROW</t>
  </si>
  <si>
    <t>711-161-1</t>
  </si>
  <si>
    <t>THERMOPLASTIC, STD-OTHER SURFACES, WHITE, SOLID, 6"</t>
  </si>
  <si>
    <t>711-161-2</t>
  </si>
  <si>
    <t>THERMOPLASTIC, STD-OTHER SURFACES, WHITE, SOLID, 8"</t>
  </si>
  <si>
    <t>711-161-31</t>
  </si>
  <si>
    <t>THERMOPLASTIC, STD-OTHER SURFACES, WHITE, SKIP, 10-30, 6"</t>
  </si>
  <si>
    <t>711-162-1</t>
  </si>
  <si>
    <t>THERMOPLASTIC, STANDARD-OTHER SURFACES, YELLOW, SOLID, 6"</t>
  </si>
  <si>
    <t>Section 0003 Signing and Pavement Marking Subtotal</t>
  </si>
  <si>
    <t>Section 0004 Lighting</t>
  </si>
  <si>
    <t>SIGNAL CABLE - NEW OR RECONSTRUCTED INTERSECTION</t>
  </si>
  <si>
    <t>PULL &amp; SPLICE BOX, F&amp;I, 13"X24" COVER SIZE</t>
  </si>
  <si>
    <t>635-2-40</t>
  </si>
  <si>
    <t>PULL &amp; SPLICE BOX, RELOCATE</t>
  </si>
  <si>
    <t>ALUMINUM SIGNALS POLE, PEDISTAL</t>
  </si>
  <si>
    <t>TRAFFIC SIGNAL, FURNISH &amp; INSTALL ALUMINUM</t>
  </si>
  <si>
    <t>PEDESTRIAN SIGNAL, FURNISH &amp; INSTALL LED COUNTDOWN</t>
  </si>
  <si>
    <t>653-1-60</t>
  </si>
  <si>
    <t>PEDESTRIAN SIGNAL, REMOVE PED SIGNAL-POLE/PEDESTAL</t>
  </si>
  <si>
    <t>660-4-51</t>
  </si>
  <si>
    <t>VEHICLE DETECTION SYSTEM-VIDEO, ADJUST/MODIFY</t>
  </si>
  <si>
    <t>PEDESTRIAN DECTOR, FURNISH &amp; INSTALL, STANDARD</t>
  </si>
  <si>
    <t>665-1-60</t>
  </si>
  <si>
    <t>PEDESTRIAN DETECTOR, REMOVE-POLE/PEDESTAL</t>
  </si>
  <si>
    <t>671-2-40</t>
  </si>
  <si>
    <t>TRAFFIC CONTROLLER, MODIFY</t>
  </si>
  <si>
    <t>715-1-12</t>
  </si>
  <si>
    <t>LIGHTING CONDUCTORS, F&amp;I, INSULATED, NO. 8-6</t>
  </si>
  <si>
    <t>715-1-13</t>
  </si>
  <si>
    <t>LIGHTING CONDUCTORS, F&amp;I, INSULATED, NO. 4 TO NO 2</t>
  </si>
  <si>
    <t>715-41-20</t>
  </si>
  <si>
    <t>LIGHT POLE COMPLETE, F&amp;I, WIND SPEED 130, POLE HEIGHT 40'</t>
  </si>
  <si>
    <t>715-44-00</t>
  </si>
  <si>
    <t>LIGHT POLE COMPLETE, RELOCATE</t>
  </si>
  <si>
    <t>Section 0004 Lighting Subtotal</t>
  </si>
  <si>
    <t>PROJECT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</si>
</sst>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quot;$&quot;#,##0.00"/>
    <numFmt numFmtId="165" formatCode="#,##0.000"/>
  </numFmts>
  <fonts count="24">
    <font>
      <sz val="10"/>
      <name val="Arial"/>
    </font>
    <font>
      <sz val="11"/>
      <color theme="1"/>
      <name val="Calibri"/>
      <family val="2"/>
      <scheme val="minor"/>
    </font>
    <font>
      <sz val="10"/>
      <name val="Arial"/>
      <family val="2"/>
    </font>
    <font>
      <sz val="12"/>
      <name val="Arial"/>
      <family val="2"/>
    </font>
    <font>
      <b/>
      <sz val="12"/>
      <name val="Arial"/>
      <family val="2"/>
    </font>
    <font>
      <sz val="10"/>
      <name val="Arial"/>
      <family val="2"/>
    </font>
    <font>
      <b/>
      <sz val="10"/>
      <name val="Arial"/>
      <family val="2"/>
    </font>
    <font>
      <sz val="12"/>
      <color indexed="10"/>
      <name val="Arial"/>
      <family val="2"/>
    </font>
    <font>
      <sz val="12"/>
      <color indexed="57"/>
      <name val="Arial"/>
      <family val="2"/>
    </font>
    <font>
      <sz val="12"/>
      <color indexed="12"/>
      <name val="Arial"/>
      <family val="2"/>
    </font>
    <font>
      <sz val="10"/>
      <color indexed="57"/>
      <name val="Arial"/>
      <family val="2"/>
    </font>
    <font>
      <sz val="16"/>
      <name val="Arial"/>
      <family val="2"/>
    </font>
    <font>
      <sz val="18"/>
      <name val="Arial"/>
      <family val="2"/>
    </font>
    <font>
      <b/>
      <u/>
      <sz val="18"/>
      <name val="Arial"/>
      <family val="2"/>
    </font>
    <font>
      <b/>
      <sz val="9"/>
      <name val="Arial"/>
      <family val="2"/>
    </font>
    <font>
      <sz val="9"/>
      <name val="Arial"/>
      <family val="2"/>
    </font>
    <font>
      <sz val="14"/>
      <name val="FDOT"/>
    </font>
    <font>
      <b/>
      <sz val="16"/>
      <name val="Arial"/>
      <family val="2"/>
    </font>
    <font>
      <b/>
      <sz val="14"/>
      <name val="Arial"/>
      <family val="2"/>
    </font>
    <font>
      <b/>
      <sz val="14"/>
      <color theme="1"/>
      <name val="Arial"/>
      <family val="2"/>
    </font>
    <font>
      <b/>
      <i/>
      <sz val="14"/>
      <color theme="3" tint="0.39997558519241921"/>
      <name val="Arial"/>
      <family val="2"/>
    </font>
    <font>
      <b/>
      <i/>
      <sz val="20"/>
      <color theme="0"/>
      <name val="Arial"/>
      <family val="2"/>
    </font>
    <font>
      <sz val="8"/>
      <color theme="1"/>
      <name val="Arial"/>
      <family val="2"/>
    </font>
    <font>
      <b/>
      <i/>
      <sz val="18"/>
      <color rgb="FF000000"/>
      <name val="Arial"/>
      <family val="2"/>
    </font>
  </fonts>
  <fills count="8">
    <fill>
      <patternFill patternType="none"/>
    </fill>
    <fill>
      <patternFill patternType="gray125"/>
    </fill>
    <fill>
      <patternFill patternType="solid">
        <fgColor theme="0" tint="-4.9989318521683403E-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1"/>
        <bgColor indexed="64"/>
      </patternFill>
    </fill>
    <fill>
      <patternFill patternType="solid">
        <fgColor rgb="FF0070C0"/>
        <bgColor indexed="64"/>
      </patternFill>
    </fill>
    <fill>
      <patternFill patternType="solid">
        <fgColor theme="3" tint="0.79998168889431442"/>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6">
    <xf numFmtId="0" fontId="0" fillId="0" borderId="0"/>
    <xf numFmtId="44" fontId="2" fillId="0" borderId="0" applyFont="0" applyFill="0" applyBorder="0" applyAlignment="0" applyProtection="0"/>
    <xf numFmtId="0" fontId="5" fillId="0" borderId="0"/>
    <xf numFmtId="43" fontId="2" fillId="0" borderId="0" applyFont="0" applyFill="0" applyBorder="0" applyAlignment="0" applyProtection="0"/>
    <xf numFmtId="0" fontId="5" fillId="0" borderId="0"/>
    <xf numFmtId="0" fontId="1" fillId="0" borderId="0"/>
  </cellStyleXfs>
  <cellXfs count="147">
    <xf numFmtId="0" fontId="0" fillId="0" borderId="0" xfId="0"/>
    <xf numFmtId="0" fontId="4" fillId="0" borderId="13" xfId="0" applyFont="1" applyFill="1" applyBorder="1" applyAlignment="1">
      <alignment vertical="center"/>
    </xf>
    <xf numFmtId="0" fontId="4" fillId="0" borderId="3" xfId="0" applyFont="1" applyFill="1" applyBorder="1" applyAlignment="1">
      <alignment vertical="center"/>
    </xf>
    <xf numFmtId="0" fontId="0" fillId="0" borderId="0" xfId="0" applyFill="1" applyBorder="1" applyAlignment="1">
      <alignment vertical="center"/>
    </xf>
    <xf numFmtId="0" fontId="0" fillId="0" borderId="0" xfId="0" applyFill="1" applyAlignment="1">
      <alignment vertical="center"/>
    </xf>
    <xf numFmtId="44" fontId="0" fillId="0" borderId="0" xfId="0" applyNumberFormat="1" applyFill="1" applyBorder="1" applyAlignment="1">
      <alignment horizontal="center" vertical="center"/>
    </xf>
    <xf numFmtId="44" fontId="5" fillId="0" borderId="13" xfId="0" applyNumberFormat="1" applyFont="1" applyFill="1" applyBorder="1" applyAlignment="1">
      <alignment horizontal="center" vertical="center"/>
    </xf>
    <xf numFmtId="44" fontId="0" fillId="0" borderId="14" xfId="0" applyNumberFormat="1" applyFill="1" applyBorder="1" applyAlignment="1">
      <alignment horizontal="center" vertical="center"/>
    </xf>
    <xf numFmtId="44" fontId="5" fillId="0" borderId="19" xfId="0" applyNumberFormat="1" applyFont="1" applyFill="1" applyBorder="1" applyAlignment="1">
      <alignment horizontal="center" vertical="center"/>
    </xf>
    <xf numFmtId="0" fontId="16" fillId="0" borderId="4" xfId="0" applyFont="1" applyFill="1" applyBorder="1" applyAlignment="1">
      <alignment horizontal="left" vertical="center"/>
    </xf>
    <xf numFmtId="1" fontId="16" fillId="0" borderId="4" xfId="0" applyNumberFormat="1" applyFont="1" applyFill="1" applyBorder="1" applyAlignment="1">
      <alignment horizontal="left" vertical="center"/>
    </xf>
    <xf numFmtId="0" fontId="16" fillId="0" borderId="16" xfId="0" applyFont="1" applyFill="1" applyBorder="1" applyAlignment="1">
      <alignment horizontal="left" vertical="center"/>
    </xf>
    <xf numFmtId="0" fontId="16" fillId="0" borderId="1" xfId="0" applyNumberFormat="1" applyFont="1" applyFill="1" applyBorder="1" applyAlignment="1" applyProtection="1">
      <alignment horizontal="left" vertical="center"/>
      <protection locked="0"/>
    </xf>
    <xf numFmtId="0" fontId="16" fillId="0" borderId="1" xfId="0" applyFont="1" applyFill="1" applyBorder="1" applyAlignment="1">
      <alignment horizontal="left" vertical="center"/>
    </xf>
    <xf numFmtId="0" fontId="16" fillId="0" borderId="1" xfId="0" applyFont="1" applyFill="1" applyBorder="1" applyAlignment="1">
      <alignment horizontal="left" vertical="center" wrapText="1"/>
    </xf>
    <xf numFmtId="0" fontId="16" fillId="0" borderId="1" xfId="0" applyNumberFormat="1" applyFont="1" applyFill="1" applyBorder="1" applyAlignment="1" applyProtection="1">
      <alignment horizontal="left" vertical="center" wrapText="1"/>
      <protection locked="0"/>
    </xf>
    <xf numFmtId="0" fontId="16" fillId="0" borderId="1" xfId="0" applyFont="1" applyFill="1" applyBorder="1" applyAlignment="1">
      <alignment horizontal="center" vertical="center"/>
    </xf>
    <xf numFmtId="0" fontId="16" fillId="0" borderId="1" xfId="0" applyNumberFormat="1" applyFont="1" applyFill="1" applyBorder="1" applyAlignment="1">
      <alignment horizontal="center" vertical="center"/>
    </xf>
    <xf numFmtId="0" fontId="16" fillId="0" borderId="20" xfId="0" applyFont="1" applyFill="1" applyBorder="1" applyAlignment="1">
      <alignment horizontal="center" vertical="center"/>
    </xf>
    <xf numFmtId="165" fontId="16" fillId="0" borderId="1" xfId="0" applyNumberFormat="1" applyFont="1" applyFill="1" applyBorder="1" applyAlignment="1">
      <alignment horizontal="right" vertical="center"/>
    </xf>
    <xf numFmtId="165" fontId="16" fillId="0" borderId="1" xfId="3" applyNumberFormat="1" applyFont="1" applyFill="1" applyBorder="1" applyAlignment="1">
      <alignment horizontal="right" vertical="center"/>
    </xf>
    <xf numFmtId="165" fontId="16" fillId="0" borderId="1" xfId="4" applyNumberFormat="1" applyFont="1" applyFill="1" applyBorder="1" applyAlignment="1">
      <alignment horizontal="right" vertical="center"/>
    </xf>
    <xf numFmtId="44" fontId="16" fillId="0" borderId="1" xfId="0" applyNumberFormat="1" applyFont="1" applyFill="1" applyBorder="1" applyAlignment="1">
      <alignment horizontal="right" vertical="center"/>
    </xf>
    <xf numFmtId="0" fontId="16" fillId="0" borderId="20" xfId="0" applyFont="1" applyFill="1" applyBorder="1" applyAlignment="1">
      <alignment horizontal="left" vertical="center"/>
    </xf>
    <xf numFmtId="0" fontId="16" fillId="0" borderId="1" xfId="0" applyFont="1" applyFill="1" applyBorder="1" applyAlignment="1" applyProtection="1">
      <alignment horizontal="center" vertical="center"/>
      <protection locked="0"/>
    </xf>
    <xf numFmtId="0" fontId="16" fillId="0" borderId="24" xfId="0" applyFont="1" applyFill="1" applyBorder="1" applyAlignment="1">
      <alignment horizontal="left" vertical="center"/>
    </xf>
    <xf numFmtId="0" fontId="16" fillId="0" borderId="25" xfId="0" applyFont="1" applyFill="1" applyBorder="1" applyAlignment="1">
      <alignment horizontal="left" vertical="center" wrapText="1"/>
    </xf>
    <xf numFmtId="0" fontId="0" fillId="0" borderId="9" xfId="0" applyBorder="1" applyAlignment="1">
      <alignment vertical="center"/>
    </xf>
    <xf numFmtId="0" fontId="4" fillId="0" borderId="0" xfId="0" applyFont="1" applyFill="1" applyAlignment="1">
      <alignment horizontal="center" vertical="center"/>
    </xf>
    <xf numFmtId="0" fontId="0" fillId="0" borderId="12" xfId="0" applyBorder="1" applyAlignment="1">
      <alignment vertical="center"/>
    </xf>
    <xf numFmtId="0" fontId="4" fillId="0" borderId="0" xfId="0" applyFont="1" applyFill="1" applyBorder="1" applyAlignment="1">
      <alignment vertical="center"/>
    </xf>
    <xf numFmtId="0" fontId="10" fillId="0" borderId="0" xfId="0" applyFont="1" applyFill="1" applyAlignment="1">
      <alignment vertical="center"/>
    </xf>
    <xf numFmtId="164" fontId="8" fillId="0" borderId="6" xfId="0" applyNumberFormat="1" applyFont="1" applyFill="1" applyBorder="1" applyAlignment="1">
      <alignment vertical="center"/>
    </xf>
    <xf numFmtId="0" fontId="3" fillId="0" borderId="0" xfId="0" applyFont="1" applyFill="1" applyBorder="1" applyAlignment="1">
      <alignment vertical="center"/>
    </xf>
    <xf numFmtId="0" fontId="11" fillId="0" borderId="0" xfId="0" applyFont="1" applyBorder="1" applyAlignment="1">
      <alignment horizontal="center" vertical="center" wrapText="1"/>
    </xf>
    <xf numFmtId="44" fontId="11" fillId="0" borderId="0" xfId="0" applyNumberFormat="1" applyFont="1" applyBorder="1" applyAlignment="1">
      <alignment horizontal="center" vertical="center" wrapText="1"/>
    </xf>
    <xf numFmtId="44" fontId="5" fillId="0" borderId="13" xfId="0" applyNumberFormat="1" applyFont="1" applyBorder="1" applyAlignment="1">
      <alignment horizontal="center" vertical="center" wrapText="1"/>
    </xf>
    <xf numFmtId="164" fontId="8" fillId="0" borderId="0" xfId="0" applyNumberFormat="1" applyFont="1" applyFill="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6" fillId="0" borderId="12" xfId="0" applyFont="1" applyBorder="1" applyAlignment="1">
      <alignment vertical="center"/>
    </xf>
    <xf numFmtId="0" fontId="5" fillId="0" borderId="14" xfId="0" applyFont="1" applyBorder="1" applyAlignment="1">
      <alignment vertical="center"/>
    </xf>
    <xf numFmtId="0" fontId="0" fillId="0" borderId="14" xfId="0" applyBorder="1" applyAlignment="1">
      <alignment vertical="center"/>
    </xf>
    <xf numFmtId="0" fontId="0" fillId="0" borderId="14" xfId="0" applyBorder="1" applyAlignment="1">
      <alignment horizontal="center" vertical="center"/>
    </xf>
    <xf numFmtId="44" fontId="9" fillId="0" borderId="2" xfId="1" applyFont="1" applyFill="1" applyBorder="1" applyAlignment="1">
      <alignment horizontal="right" vertical="center"/>
    </xf>
    <xf numFmtId="44" fontId="9" fillId="0" borderId="5" xfId="1" applyFont="1" applyFill="1" applyBorder="1" applyAlignment="1">
      <alignment horizontal="right" vertical="center"/>
    </xf>
    <xf numFmtId="44" fontId="9" fillId="0" borderId="6" xfId="1" applyFont="1" applyFill="1" applyBorder="1" applyAlignment="1">
      <alignment horizontal="right" vertical="center"/>
    </xf>
    <xf numFmtId="44" fontId="7" fillId="0" borderId="4" xfId="1" applyFont="1" applyFill="1" applyBorder="1" applyAlignment="1">
      <alignment horizontal="right" vertical="center"/>
    </xf>
    <xf numFmtId="44" fontId="7" fillId="0" borderId="5" xfId="1" applyFont="1" applyFill="1" applyBorder="1" applyAlignment="1">
      <alignment horizontal="right" vertical="center"/>
    </xf>
    <xf numFmtId="44" fontId="7" fillId="0" borderId="6" xfId="1" applyFont="1" applyFill="1" applyBorder="1" applyAlignment="1">
      <alignment horizontal="right" vertical="center"/>
    </xf>
    <xf numFmtId="44" fontId="7" fillId="0" borderId="2" xfId="1" applyFont="1" applyFill="1" applyBorder="1" applyAlignment="1">
      <alignment horizontal="right" vertical="center"/>
    </xf>
    <xf numFmtId="0" fontId="3" fillId="0" borderId="0" xfId="0" applyFont="1" applyFill="1" applyAlignment="1">
      <alignment vertical="center"/>
    </xf>
    <xf numFmtId="0" fontId="5" fillId="0" borderId="0" xfId="0" applyFont="1" applyFill="1" applyAlignment="1">
      <alignment vertical="center"/>
    </xf>
    <xf numFmtId="164" fontId="3" fillId="0" borderId="15" xfId="0" applyNumberFormat="1" applyFont="1" applyFill="1" applyBorder="1" applyAlignment="1">
      <alignment vertical="center"/>
    </xf>
    <xf numFmtId="164" fontId="9" fillId="0" borderId="17" xfId="0" applyNumberFormat="1" applyFont="1" applyFill="1" applyBorder="1" applyAlignment="1">
      <alignment vertical="center"/>
    </xf>
    <xf numFmtId="164" fontId="3" fillId="0" borderId="16" xfId="0" applyNumberFormat="1" applyFont="1" applyFill="1" applyBorder="1" applyAlignment="1">
      <alignment vertical="center"/>
    </xf>
    <xf numFmtId="164" fontId="7" fillId="0" borderId="17" xfId="0" applyNumberFormat="1" applyFont="1" applyFill="1" applyBorder="1" applyAlignment="1">
      <alignment vertical="center"/>
    </xf>
    <xf numFmtId="164" fontId="0" fillId="0" borderId="0" xfId="0" applyNumberFormat="1" applyFill="1" applyBorder="1" applyAlignment="1">
      <alignment vertical="center"/>
    </xf>
    <xf numFmtId="164" fontId="3" fillId="0" borderId="0" xfId="0" applyNumberFormat="1" applyFont="1" applyFill="1" applyBorder="1" applyAlignment="1">
      <alignment vertical="center"/>
    </xf>
    <xf numFmtId="164" fontId="9" fillId="0" borderId="0" xfId="0" applyNumberFormat="1" applyFont="1" applyFill="1" applyBorder="1" applyAlignment="1">
      <alignment vertical="center"/>
    </xf>
    <xf numFmtId="164" fontId="7" fillId="0" borderId="0" xfId="0" applyNumberFormat="1" applyFont="1" applyFill="1" applyBorder="1" applyAlignment="1">
      <alignment vertical="center"/>
    </xf>
    <xf numFmtId="44" fontId="9" fillId="0" borderId="0" xfId="1" applyFont="1" applyFill="1" applyBorder="1" applyAlignment="1">
      <alignment vertical="center"/>
    </xf>
    <xf numFmtId="44" fontId="7" fillId="0" borderId="0" xfId="1" applyFont="1" applyFill="1" applyBorder="1" applyAlignment="1">
      <alignment vertical="center"/>
    </xf>
    <xf numFmtId="44" fontId="3" fillId="0" borderId="0" xfId="0" applyNumberFormat="1" applyFont="1" applyFill="1" applyAlignment="1">
      <alignment vertical="center"/>
    </xf>
    <xf numFmtId="44" fontId="3" fillId="0" borderId="0" xfId="0" applyNumberFormat="1" applyFont="1" applyFill="1" applyAlignment="1">
      <alignment horizontal="left" vertical="center"/>
    </xf>
    <xf numFmtId="0" fontId="16" fillId="0" borderId="25" xfId="0" applyFont="1" applyFill="1" applyBorder="1" applyAlignment="1">
      <alignment horizontal="center" vertical="center"/>
    </xf>
    <xf numFmtId="44" fontId="16" fillId="0" borderId="2" xfId="0" applyNumberFormat="1" applyFont="1" applyFill="1" applyBorder="1" applyAlignment="1">
      <alignment horizontal="right" vertical="center"/>
    </xf>
    <xf numFmtId="44" fontId="16" fillId="0" borderId="1" xfId="1" applyFont="1" applyFill="1" applyBorder="1" applyAlignment="1">
      <alignment horizontal="right" vertical="center"/>
    </xf>
    <xf numFmtId="44" fontId="9" fillId="0" borderId="27" xfId="1" applyFont="1" applyFill="1" applyBorder="1" applyAlignment="1">
      <alignment horizontal="right" vertical="center"/>
    </xf>
    <xf numFmtId="44" fontId="9" fillId="0" borderId="0" xfId="1" applyFont="1" applyFill="1" applyBorder="1" applyAlignment="1">
      <alignment horizontal="right" vertical="center"/>
    </xf>
    <xf numFmtId="44" fontId="9" fillId="0" borderId="13" xfId="1" applyFont="1" applyFill="1" applyBorder="1" applyAlignment="1">
      <alignment horizontal="right" vertical="center"/>
    </xf>
    <xf numFmtId="44" fontId="7" fillId="0" borderId="24" xfId="1" applyFont="1" applyFill="1" applyBorder="1" applyAlignment="1">
      <alignment horizontal="right" vertical="center"/>
    </xf>
    <xf numFmtId="44" fontId="7" fillId="0" borderId="0" xfId="1" applyFont="1" applyFill="1" applyBorder="1" applyAlignment="1">
      <alignment horizontal="right" vertical="center"/>
    </xf>
    <xf numFmtId="44" fontId="7" fillId="0" borderId="13" xfId="1" applyFont="1" applyFill="1" applyBorder="1" applyAlignment="1">
      <alignment horizontal="right" vertical="center"/>
    </xf>
    <xf numFmtId="44" fontId="16" fillId="0" borderId="28" xfId="0" applyNumberFormat="1" applyFont="1" applyFill="1" applyBorder="1" applyAlignment="1">
      <alignment horizontal="right" vertical="center"/>
    </xf>
    <xf numFmtId="44" fontId="16" fillId="0" borderId="6" xfId="0" applyNumberFormat="1" applyFont="1" applyFill="1" applyBorder="1" applyAlignment="1">
      <alignment horizontal="right" vertical="center"/>
    </xf>
    <xf numFmtId="44" fontId="16" fillId="0" borderId="29" xfId="0" applyNumberFormat="1" applyFont="1" applyFill="1" applyBorder="1" applyAlignment="1">
      <alignment horizontal="right" vertical="center"/>
    </xf>
    <xf numFmtId="0" fontId="18" fillId="2" borderId="31" xfId="0" applyFont="1" applyFill="1" applyBorder="1" applyAlignment="1">
      <alignment horizontal="center" vertical="center"/>
    </xf>
    <xf numFmtId="0" fontId="18" fillId="2" borderId="32" xfId="0" applyFont="1" applyFill="1" applyBorder="1" applyAlignment="1">
      <alignment horizontal="center" vertical="center"/>
    </xf>
    <xf numFmtId="0" fontId="18" fillId="2" borderId="33" xfId="0" applyFont="1" applyFill="1" applyBorder="1" applyAlignment="1">
      <alignment horizontal="center" vertical="center"/>
    </xf>
    <xf numFmtId="44" fontId="18" fillId="2" borderId="32" xfId="0" applyNumberFormat="1" applyFont="1" applyFill="1" applyBorder="1" applyAlignment="1">
      <alignment horizontal="center" vertical="center"/>
    </xf>
    <xf numFmtId="44" fontId="18" fillId="2" borderId="33" xfId="0" applyNumberFormat="1" applyFont="1" applyFill="1" applyBorder="1" applyAlignment="1">
      <alignment horizontal="center" vertical="center"/>
    </xf>
    <xf numFmtId="44" fontId="16" fillId="3" borderId="17" xfId="0" applyNumberFormat="1" applyFont="1" applyFill="1" applyBorder="1" applyAlignment="1">
      <alignment horizontal="right" vertical="center"/>
    </xf>
    <xf numFmtId="0" fontId="5" fillId="5" borderId="1" xfId="0" applyFont="1" applyFill="1" applyBorder="1" applyAlignment="1">
      <alignment horizontal="center" vertical="center" wrapText="1"/>
    </xf>
    <xf numFmtId="0" fontId="5" fillId="5" borderId="1" xfId="0" applyFont="1" applyFill="1" applyBorder="1" applyAlignment="1">
      <alignment vertical="center" wrapText="1"/>
    </xf>
    <xf numFmtId="164" fontId="5" fillId="5" borderId="1" xfId="0" applyNumberFormat="1" applyFont="1" applyFill="1" applyBorder="1" applyAlignment="1">
      <alignment horizontal="center" vertical="center" wrapText="1"/>
    </xf>
    <xf numFmtId="44" fontId="16" fillId="2" borderId="17" xfId="0" applyNumberFormat="1" applyFont="1" applyFill="1" applyBorder="1" applyAlignment="1">
      <alignment horizontal="right" vertical="center"/>
    </xf>
    <xf numFmtId="165" fontId="16" fillId="0" borderId="6" xfId="0" applyNumberFormat="1" applyFont="1" applyFill="1" applyBorder="1" applyAlignment="1">
      <alignment horizontal="right" vertical="center"/>
    </xf>
    <xf numFmtId="165" fontId="16" fillId="0" borderId="6" xfId="0" applyNumberFormat="1" applyFont="1" applyFill="1" applyBorder="1" applyAlignment="1" applyProtection="1">
      <alignment horizontal="right" vertical="center"/>
      <protection locked="0"/>
    </xf>
    <xf numFmtId="0" fontId="16" fillId="0" borderId="25" xfId="0" applyFont="1" applyFill="1" applyBorder="1" applyAlignment="1">
      <alignment horizontal="left" vertical="center"/>
    </xf>
    <xf numFmtId="165" fontId="16" fillId="0" borderId="29" xfId="0" applyNumberFormat="1" applyFont="1" applyFill="1" applyBorder="1" applyAlignment="1" applyProtection="1">
      <alignment horizontal="right" vertical="center"/>
      <protection locked="0"/>
    </xf>
    <xf numFmtId="165" fontId="16" fillId="0" borderId="30" xfId="0" applyNumberFormat="1" applyFont="1" applyFill="1" applyBorder="1" applyAlignment="1" applyProtection="1">
      <alignment horizontal="right" vertical="center"/>
      <protection locked="0"/>
    </xf>
    <xf numFmtId="44" fontId="16" fillId="3" borderId="6" xfId="0" applyNumberFormat="1" applyFont="1" applyFill="1" applyBorder="1" applyAlignment="1">
      <alignment horizontal="right" vertical="center"/>
    </xf>
    <xf numFmtId="0" fontId="5" fillId="5" borderId="4" xfId="0" applyFont="1" applyFill="1" applyBorder="1" applyAlignment="1">
      <alignment horizontal="center" vertical="center" wrapText="1"/>
    </xf>
    <xf numFmtId="164" fontId="5" fillId="5" borderId="6" xfId="0" applyNumberFormat="1" applyFont="1" applyFill="1" applyBorder="1" applyAlignment="1">
      <alignment horizontal="center" vertical="center" wrapText="1"/>
    </xf>
    <xf numFmtId="0" fontId="0" fillId="0" borderId="40" xfId="0" applyBorder="1"/>
    <xf numFmtId="44" fontId="16" fillId="3" borderId="29" xfId="0" applyNumberFormat="1" applyFont="1" applyFill="1" applyBorder="1" applyAlignment="1">
      <alignment horizontal="right" vertical="center"/>
    </xf>
    <xf numFmtId="0" fontId="15" fillId="0" borderId="38" xfId="0" applyFont="1" applyFill="1" applyBorder="1" applyAlignment="1">
      <alignment horizontal="left" vertical="center" wrapText="1"/>
    </xf>
    <xf numFmtId="0" fontId="15" fillId="0" borderId="34" xfId="0" applyFont="1" applyFill="1" applyBorder="1" applyAlignment="1">
      <alignment horizontal="left" vertical="center" wrapText="1"/>
    </xf>
    <xf numFmtId="0" fontId="15" fillId="0" borderId="39" xfId="0" applyFont="1" applyFill="1" applyBorder="1" applyAlignment="1">
      <alignment horizontal="left" vertical="center" wrapText="1"/>
    </xf>
    <xf numFmtId="0" fontId="19" fillId="0" borderId="37" xfId="0" applyFont="1" applyFill="1" applyBorder="1"/>
    <xf numFmtId="0" fontId="19" fillId="0" borderId="14" xfId="0" applyFont="1" applyFill="1" applyBorder="1"/>
    <xf numFmtId="0" fontId="19" fillId="0" borderId="19" xfId="0" applyFont="1" applyFill="1" applyBorder="1"/>
    <xf numFmtId="0" fontId="22" fillId="0" borderId="41" xfId="0" applyFont="1" applyBorder="1" applyAlignment="1">
      <alignment horizontal="center"/>
    </xf>
    <xf numFmtId="0" fontId="22" fillId="0" borderId="42" xfId="0" applyFont="1" applyBorder="1" applyAlignment="1">
      <alignment horizontal="center"/>
    </xf>
    <xf numFmtId="0" fontId="20" fillId="4" borderId="35" xfId="0" applyFont="1" applyFill="1" applyBorder="1" applyAlignment="1">
      <alignment horizontal="left" vertical="center"/>
    </xf>
    <xf numFmtId="0" fontId="20" fillId="4" borderId="26" xfId="0" applyFont="1" applyFill="1" applyBorder="1" applyAlignment="1">
      <alignment horizontal="left" vertical="center"/>
    </xf>
    <xf numFmtId="0" fontId="20" fillId="4" borderId="19" xfId="0" applyFont="1" applyFill="1" applyBorder="1" applyAlignment="1">
      <alignment horizontal="left" vertical="center"/>
    </xf>
    <xf numFmtId="0" fontId="20" fillId="4" borderId="44" xfId="0" applyFont="1" applyFill="1" applyBorder="1" applyAlignment="1">
      <alignment horizontal="left" vertical="center"/>
    </xf>
    <xf numFmtId="0" fontId="20" fillId="4" borderId="45" xfId="0" applyFont="1" applyFill="1" applyBorder="1" applyAlignment="1">
      <alignment horizontal="left" vertical="center"/>
    </xf>
    <xf numFmtId="0" fontId="20" fillId="4" borderId="46" xfId="0" applyFont="1" applyFill="1" applyBorder="1" applyAlignment="1">
      <alignment horizontal="left" vertical="center"/>
    </xf>
    <xf numFmtId="49" fontId="17" fillId="2" borderId="21" xfId="0" applyNumberFormat="1" applyFont="1" applyFill="1" applyBorder="1" applyAlignment="1">
      <alignment horizontal="right" vertical="center"/>
    </xf>
    <xf numFmtId="49" fontId="17" fillId="2" borderId="22" xfId="0" applyNumberFormat="1" applyFont="1" applyFill="1" applyBorder="1" applyAlignment="1">
      <alignment horizontal="right" vertical="center"/>
    </xf>
    <xf numFmtId="49" fontId="17" fillId="2" borderId="23" xfId="0" applyNumberFormat="1" applyFont="1" applyFill="1" applyBorder="1" applyAlignment="1">
      <alignment horizontal="right" vertical="center"/>
    </xf>
    <xf numFmtId="49" fontId="4" fillId="3" borderId="24" xfId="0" applyNumberFormat="1" applyFont="1" applyFill="1" applyBorder="1" applyAlignment="1">
      <alignment horizontal="right" vertical="center"/>
    </xf>
    <xf numFmtId="49" fontId="4" fillId="3" borderId="25" xfId="0" applyNumberFormat="1" applyFont="1" applyFill="1" applyBorder="1" applyAlignment="1">
      <alignment horizontal="right" vertical="center"/>
    </xf>
    <xf numFmtId="49" fontId="4" fillId="3" borderId="43" xfId="0" applyNumberFormat="1" applyFont="1" applyFill="1" applyBorder="1" applyAlignment="1">
      <alignment horizontal="right" vertical="center"/>
    </xf>
    <xf numFmtId="49" fontId="4" fillId="3" borderId="9" xfId="0" applyNumberFormat="1" applyFont="1" applyFill="1" applyBorder="1" applyAlignment="1">
      <alignment horizontal="right" vertical="center"/>
    </xf>
    <xf numFmtId="0" fontId="0" fillId="3" borderId="7" xfId="0" applyFill="1" applyBorder="1" applyAlignment="1">
      <alignment horizontal="right" vertical="center"/>
    </xf>
    <xf numFmtId="0" fontId="21" fillId="6" borderId="4" xfId="0" applyFont="1" applyFill="1" applyBorder="1" applyAlignment="1">
      <alignment horizontal="left" vertical="center" wrapText="1"/>
    </xf>
    <xf numFmtId="0" fontId="21" fillId="6" borderId="1" xfId="0" applyFont="1" applyFill="1" applyBorder="1" applyAlignment="1">
      <alignment horizontal="left" vertical="center" wrapText="1"/>
    </xf>
    <xf numFmtId="0" fontId="21" fillId="6" borderId="6" xfId="0" applyFont="1" applyFill="1" applyBorder="1" applyAlignment="1">
      <alignment horizontal="left" vertical="center" wrapText="1"/>
    </xf>
    <xf numFmtId="49" fontId="4" fillId="3" borderId="4" xfId="0" applyNumberFormat="1" applyFont="1" applyFill="1" applyBorder="1" applyAlignment="1">
      <alignment horizontal="right" vertical="center"/>
    </xf>
    <xf numFmtId="49" fontId="4" fillId="3" borderId="1" xfId="0" applyNumberFormat="1" applyFont="1" applyFill="1" applyBorder="1" applyAlignment="1">
      <alignment horizontal="right" vertical="center"/>
    </xf>
    <xf numFmtId="49" fontId="4" fillId="3" borderId="5" xfId="0" applyNumberFormat="1" applyFont="1" applyFill="1" applyBorder="1" applyAlignment="1">
      <alignment horizontal="right" vertical="center"/>
    </xf>
    <xf numFmtId="0" fontId="12" fillId="0" borderId="7"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Fill="1" applyBorder="1" applyAlignment="1">
      <alignment horizontal="left" vertical="center"/>
    </xf>
    <xf numFmtId="0" fontId="6" fillId="0" borderId="13" xfId="0" applyFont="1" applyFill="1" applyBorder="1" applyAlignment="1">
      <alignment horizontal="left" vertical="center"/>
    </xf>
    <xf numFmtId="0" fontId="14" fillId="0" borderId="12" xfId="0" applyFont="1" applyBorder="1" applyAlignment="1">
      <alignment horizontal="left" vertical="center" wrapText="1"/>
    </xf>
    <xf numFmtId="0" fontId="14" fillId="0" borderId="0" xfId="0" applyFont="1" applyBorder="1" applyAlignment="1">
      <alignment horizontal="left" vertical="center" wrapText="1"/>
    </xf>
    <xf numFmtId="0" fontId="14" fillId="0" borderId="13" xfId="0" applyFont="1" applyBorder="1" applyAlignment="1">
      <alignment horizontal="left" vertical="center" wrapText="1"/>
    </xf>
    <xf numFmtId="0" fontId="15" fillId="0" borderId="12" xfId="0" applyFont="1" applyBorder="1" applyAlignment="1">
      <alignment horizontal="left" vertical="center" wrapText="1"/>
    </xf>
    <xf numFmtId="0" fontId="5" fillId="0" borderId="0" xfId="0" applyFont="1" applyBorder="1" applyAlignment="1">
      <alignment horizontal="left" vertical="center" wrapText="1"/>
    </xf>
    <xf numFmtId="0" fontId="5" fillId="0" borderId="13" xfId="0" applyFont="1" applyBorder="1" applyAlignment="1">
      <alignment horizontal="left" vertical="center" wrapText="1"/>
    </xf>
    <xf numFmtId="0" fontId="5" fillId="0" borderId="12" xfId="0" applyFont="1" applyBorder="1" applyAlignment="1">
      <alignment horizontal="left" vertical="center" wrapText="1"/>
    </xf>
    <xf numFmtId="0" fontId="5" fillId="0" borderId="10" xfId="0" applyFont="1" applyBorder="1" applyAlignment="1">
      <alignment horizontal="left" vertical="center" wrapText="1"/>
    </xf>
    <xf numFmtId="0" fontId="5" fillId="0" borderId="8" xfId="0" applyFont="1" applyBorder="1" applyAlignment="1">
      <alignment horizontal="left" vertical="center" wrapText="1"/>
    </xf>
    <xf numFmtId="0" fontId="5" fillId="0" borderId="11" xfId="0" applyFont="1" applyBorder="1" applyAlignment="1">
      <alignment horizontal="left" vertical="center" wrapText="1"/>
    </xf>
    <xf numFmtId="0" fontId="20" fillId="4" borderId="36" xfId="0" applyFont="1" applyFill="1" applyBorder="1" applyAlignment="1">
      <alignment horizontal="left" vertical="center"/>
    </xf>
    <xf numFmtId="0" fontId="20" fillId="4" borderId="37" xfId="0" applyFont="1" applyFill="1" applyBorder="1" applyAlignment="1">
      <alignment horizontal="left" vertical="center"/>
    </xf>
    <xf numFmtId="0" fontId="20" fillId="4" borderId="14" xfId="0" applyFont="1" applyFill="1" applyBorder="1" applyAlignment="1">
      <alignment horizontal="left" vertical="center"/>
    </xf>
    <xf numFmtId="0" fontId="23" fillId="7" borderId="4" xfId="0" applyFont="1" applyFill="1" applyBorder="1" applyAlignment="1" applyProtection="1">
      <alignment horizontal="center" vertical="center" wrapText="1"/>
    </xf>
    <xf numFmtId="0" fontId="23" fillId="7" borderId="1" xfId="0" applyFont="1" applyFill="1" applyBorder="1" applyAlignment="1" applyProtection="1">
      <alignment horizontal="center" vertical="center"/>
    </xf>
    <xf numFmtId="0" fontId="23" fillId="7" borderId="6" xfId="0" applyFont="1" applyFill="1" applyBorder="1" applyAlignment="1" applyProtection="1">
      <alignment horizontal="center" vertical="center"/>
    </xf>
  </cellXfs>
  <cellStyles count="6">
    <cellStyle name="Comma" xfId="3" builtinId="3"/>
    <cellStyle name="Currency" xfId="1" builtinId="4"/>
    <cellStyle name="Normal" xfId="0" builtinId="0"/>
    <cellStyle name="Normal 2" xfId="2"/>
    <cellStyle name="Normal 2 3" xfId="4"/>
    <cellStyle name="Normal 2 4" xfId="5"/>
  </cellStyles>
  <dxfs count="0"/>
  <tableStyles count="0" defaultTableStyle="TableStyleMedium9"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169333</xdr:colOff>
      <xdr:row>0</xdr:row>
      <xdr:rowOff>169333</xdr:rowOff>
    </xdr:from>
    <xdr:to>
      <xdr:col>1</xdr:col>
      <xdr:colOff>2217208</xdr:colOff>
      <xdr:row>5</xdr:row>
      <xdr:rowOff>26459</xdr:rowOff>
    </xdr:to>
    <xdr:pic>
      <xdr:nvPicPr>
        <xdr:cNvPr id="2" name="Picture 1" descr="LEELOGOB">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169333" y="169333"/>
          <a:ext cx="3201458" cy="1021293"/>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27"/>
  <sheetViews>
    <sheetView tabSelected="1" view="pageBreakPreview" topLeftCell="A54" zoomScale="90" zoomScaleNormal="100" zoomScaleSheetLayoutView="90" workbookViewId="0">
      <selection activeCell="AD100" sqref="AD100"/>
    </sheetView>
  </sheetViews>
  <sheetFormatPr defaultColWidth="9.140625" defaultRowHeight="15"/>
  <cols>
    <col min="1" max="1" width="17.28515625" style="51" customWidth="1"/>
    <col min="2" max="2" width="114.5703125" style="51" bestFit="1" customWidth="1"/>
    <col min="3" max="3" width="9.28515625" style="51" bestFit="1" customWidth="1"/>
    <col min="4" max="4" width="17" style="51" bestFit="1" customWidth="1"/>
    <col min="5" max="5" width="17.140625" style="63" bestFit="1" customWidth="1"/>
    <col min="6" max="6" width="26.85546875" style="64" bestFit="1" customWidth="1"/>
    <col min="7" max="7" width="28" style="4" hidden="1" customWidth="1"/>
    <col min="8" max="8" width="27.42578125" style="4" hidden="1" customWidth="1"/>
    <col min="9" max="9" width="27.28515625" style="4" hidden="1" customWidth="1"/>
    <col min="10" max="10" width="22" style="4" hidden="1" customWidth="1"/>
    <col min="11" max="11" width="21.140625" style="4" hidden="1" customWidth="1"/>
    <col min="12" max="12" width="21.85546875" style="4" hidden="1" customWidth="1"/>
    <col min="13" max="13" width="17.28515625" style="4" hidden="1" customWidth="1"/>
    <col min="14" max="17" width="14.42578125" style="4" hidden="1" customWidth="1"/>
    <col min="18" max="19" width="16.85546875" style="4" hidden="1" customWidth="1"/>
    <col min="20" max="29" width="14.42578125" style="4" hidden="1" customWidth="1"/>
    <col min="30" max="30" width="14.140625" style="4" customWidth="1"/>
    <col min="31" max="33" width="9.140625" style="4"/>
    <col min="34" max="34" width="14.7109375" style="4" customWidth="1"/>
    <col min="35" max="16384" width="9.140625" style="4"/>
  </cols>
  <sheetData>
    <row r="1" spans="1:30" ht="15.75">
      <c r="A1" s="27"/>
      <c r="B1" s="125" t="s">
        <v>26</v>
      </c>
      <c r="C1" s="125"/>
      <c r="D1" s="125"/>
      <c r="E1" s="125"/>
      <c r="F1" s="126"/>
      <c r="G1" s="28" t="s">
        <v>3</v>
      </c>
      <c r="H1" s="28" t="s">
        <v>9</v>
      </c>
      <c r="I1" s="28" t="s">
        <v>10</v>
      </c>
      <c r="J1" s="28" t="s">
        <v>3</v>
      </c>
      <c r="K1" s="28" t="s">
        <v>9</v>
      </c>
      <c r="L1" s="28" t="s">
        <v>10</v>
      </c>
      <c r="M1" s="3"/>
      <c r="N1" s="3"/>
      <c r="O1" s="3"/>
      <c r="P1" s="3"/>
      <c r="Q1" s="3"/>
      <c r="R1" s="3"/>
      <c r="S1" s="3"/>
      <c r="T1" s="3"/>
      <c r="U1" s="3"/>
      <c r="V1" s="3"/>
      <c r="W1" s="3"/>
      <c r="X1" s="3"/>
      <c r="Y1" s="3"/>
      <c r="Z1" s="3"/>
      <c r="AA1" s="3"/>
      <c r="AB1" s="3"/>
      <c r="AC1" s="3"/>
      <c r="AD1" s="3"/>
    </row>
    <row r="2" spans="1:30" ht="15.75">
      <c r="A2" s="29"/>
      <c r="B2" s="127"/>
      <c r="C2" s="127"/>
      <c r="D2" s="127"/>
      <c r="E2" s="127"/>
      <c r="F2" s="128"/>
      <c r="G2" s="30" t="s">
        <v>3</v>
      </c>
      <c r="H2" s="30" t="s">
        <v>3</v>
      </c>
      <c r="I2" s="30"/>
      <c r="J2" s="30" t="s">
        <v>3</v>
      </c>
      <c r="K2" s="30" t="s">
        <v>3</v>
      </c>
      <c r="L2" s="30" t="s">
        <v>3</v>
      </c>
      <c r="M2" s="3"/>
      <c r="N2" s="3"/>
      <c r="O2" s="3"/>
      <c r="P2" s="3"/>
      <c r="Q2" s="3"/>
      <c r="R2" s="3"/>
      <c r="S2" s="3" t="s">
        <v>14</v>
      </c>
      <c r="T2" s="3"/>
      <c r="U2" s="3"/>
      <c r="V2" s="3"/>
      <c r="W2" s="3"/>
      <c r="X2" s="3"/>
      <c r="Y2" s="3"/>
      <c r="Z2" s="3"/>
      <c r="AA2" s="3"/>
      <c r="AB2" s="3"/>
      <c r="AC2" s="3"/>
      <c r="AD2" s="3"/>
    </row>
    <row r="3" spans="1:30" ht="24.95" customHeight="1">
      <c r="A3" s="29"/>
      <c r="B3" s="127"/>
      <c r="C3" s="127"/>
      <c r="D3" s="127"/>
      <c r="E3" s="127"/>
      <c r="F3" s="128"/>
      <c r="G3" s="1" t="s">
        <v>8</v>
      </c>
      <c r="H3" s="2" t="s">
        <v>0</v>
      </c>
      <c r="I3" s="2" t="s">
        <v>0</v>
      </c>
      <c r="J3" s="2" t="s">
        <v>8</v>
      </c>
      <c r="K3" s="2" t="s">
        <v>0</v>
      </c>
      <c r="L3" s="2" t="s">
        <v>0</v>
      </c>
      <c r="M3" s="3"/>
      <c r="N3" s="3"/>
      <c r="O3" s="3"/>
      <c r="P3" s="3"/>
      <c r="Q3" s="3"/>
      <c r="R3" s="3"/>
      <c r="S3" s="3"/>
      <c r="T3" s="3"/>
      <c r="U3" s="3"/>
      <c r="V3" s="3">
        <v>52.5</v>
      </c>
      <c r="W3" s="3"/>
      <c r="X3" s="3">
        <f>AVERAGE(T3,U3,V3)</f>
        <v>52.5</v>
      </c>
      <c r="Y3" s="3"/>
      <c r="Z3" s="3"/>
      <c r="AA3" s="3"/>
      <c r="AB3" s="3"/>
      <c r="AC3" s="3"/>
      <c r="AD3" s="3"/>
    </row>
    <row r="4" spans="1:30">
      <c r="A4" s="29"/>
      <c r="B4" s="127"/>
      <c r="C4" s="127"/>
      <c r="D4" s="127"/>
      <c r="E4" s="127"/>
      <c r="F4" s="128"/>
      <c r="G4" s="31" t="s">
        <v>3</v>
      </c>
      <c r="H4" s="32" t="e">
        <f>+#REF!*0.1</f>
        <v>#REF!</v>
      </c>
      <c r="I4" s="32" t="e">
        <f>+#REF!*0.1</f>
        <v>#REF!</v>
      </c>
      <c r="J4" s="31"/>
      <c r="K4" s="32" t="e">
        <f>+#REF!*0.1</f>
        <v>#REF!</v>
      </c>
      <c r="L4" s="32" t="e">
        <f>+#REF!*0.1</f>
        <v>#REF!</v>
      </c>
      <c r="N4" s="31"/>
      <c r="O4" s="31"/>
      <c r="P4" s="31"/>
      <c r="Q4" s="31"/>
      <c r="R4" s="31"/>
      <c r="S4" s="31"/>
      <c r="T4" s="31"/>
      <c r="U4" s="31"/>
      <c r="V4" s="31"/>
      <c r="W4" s="31"/>
      <c r="X4" s="31"/>
      <c r="Y4" s="31"/>
      <c r="Z4" s="31"/>
      <c r="AA4" s="31"/>
      <c r="AB4" s="31"/>
      <c r="AC4" s="31"/>
      <c r="AD4" s="33"/>
    </row>
    <row r="5" spans="1:30" ht="20.25">
      <c r="A5" s="29"/>
      <c r="B5" s="34"/>
      <c r="C5" s="34"/>
      <c r="D5" s="34"/>
      <c r="E5" s="35"/>
      <c r="F5" s="36"/>
      <c r="G5" s="31"/>
      <c r="H5" s="37"/>
      <c r="I5" s="37"/>
      <c r="J5" s="31"/>
      <c r="K5" s="37"/>
      <c r="L5" s="37"/>
      <c r="N5" s="31"/>
      <c r="O5" s="31"/>
      <c r="P5" s="31"/>
      <c r="Q5" s="31"/>
      <c r="R5" s="31"/>
      <c r="S5" s="31"/>
      <c r="T5" s="31"/>
      <c r="U5" s="31"/>
      <c r="V5" s="31"/>
      <c r="W5" s="31"/>
      <c r="X5" s="31"/>
      <c r="Y5" s="31"/>
      <c r="Z5" s="31"/>
      <c r="AA5" s="31"/>
      <c r="AB5" s="31"/>
      <c r="AC5" s="31"/>
      <c r="AD5" s="33"/>
    </row>
    <row r="6" spans="1:30">
      <c r="A6" s="29"/>
      <c r="B6" s="38"/>
      <c r="C6" s="38"/>
      <c r="D6" s="39"/>
      <c r="E6" s="5"/>
      <c r="F6" s="6"/>
      <c r="G6" s="31"/>
      <c r="H6" s="37"/>
      <c r="I6" s="37"/>
      <c r="J6" s="31"/>
      <c r="K6" s="37"/>
      <c r="L6" s="37"/>
      <c r="N6" s="31"/>
      <c r="O6" s="31"/>
      <c r="P6" s="31"/>
      <c r="Q6" s="31"/>
      <c r="R6" s="31"/>
      <c r="S6" s="31"/>
      <c r="T6" s="31"/>
      <c r="U6" s="31"/>
      <c r="V6" s="31"/>
      <c r="W6" s="31"/>
      <c r="X6" s="31"/>
      <c r="Y6" s="31"/>
      <c r="Z6" s="31"/>
      <c r="AA6" s="31"/>
      <c r="AB6" s="31"/>
      <c r="AC6" s="31"/>
      <c r="AD6" s="33"/>
    </row>
    <row r="7" spans="1:30">
      <c r="A7" s="40" t="s">
        <v>16</v>
      </c>
      <c r="B7" s="41"/>
      <c r="C7" s="42"/>
      <c r="D7" s="43"/>
      <c r="E7" s="7"/>
      <c r="F7" s="8"/>
      <c r="G7" s="44">
        <v>13143.92</v>
      </c>
      <c r="H7" s="45">
        <f>+G7*E21</f>
        <v>0</v>
      </c>
      <c r="I7" s="46" t="e">
        <f>+#REF!*G7</f>
        <v>#REF!</v>
      </c>
      <c r="J7" s="47">
        <v>6461.72</v>
      </c>
      <c r="K7" s="48">
        <f>+J7*E21</f>
        <v>0</v>
      </c>
      <c r="L7" s="49" t="e">
        <f>+J7*#REF!</f>
        <v>#REF!</v>
      </c>
      <c r="Q7" s="4">
        <f>32.82*6000</f>
        <v>196920</v>
      </c>
      <c r="R7" s="4" t="s">
        <v>15</v>
      </c>
      <c r="S7" s="4" t="s">
        <v>13</v>
      </c>
      <c r="T7" s="4" t="s">
        <v>11</v>
      </c>
      <c r="X7" s="3">
        <v>20000</v>
      </c>
      <c r="Y7" s="4" t="s">
        <v>12</v>
      </c>
      <c r="Z7" s="4">
        <f>X7*34.57</f>
        <v>691400</v>
      </c>
    </row>
    <row r="8" spans="1:30">
      <c r="A8" s="29"/>
      <c r="B8" s="38"/>
      <c r="C8" s="38"/>
      <c r="D8" s="39"/>
      <c r="E8" s="5"/>
      <c r="F8" s="6"/>
      <c r="G8" s="44"/>
      <c r="H8" s="45"/>
      <c r="I8" s="46"/>
      <c r="J8" s="47"/>
      <c r="K8" s="48"/>
      <c r="L8" s="49"/>
      <c r="X8" s="3"/>
    </row>
    <row r="9" spans="1:30">
      <c r="A9" s="40" t="s">
        <v>17</v>
      </c>
      <c r="B9" s="129" t="s">
        <v>83</v>
      </c>
      <c r="C9" s="129"/>
      <c r="D9" s="129"/>
      <c r="E9" s="129"/>
      <c r="F9" s="130"/>
      <c r="G9" s="44"/>
      <c r="H9" s="45"/>
      <c r="I9" s="46"/>
      <c r="J9" s="47"/>
      <c r="K9" s="48"/>
      <c r="L9" s="49"/>
      <c r="X9" s="3"/>
    </row>
    <row r="10" spans="1:30">
      <c r="A10" s="29"/>
      <c r="B10" s="38"/>
      <c r="C10" s="38"/>
      <c r="D10" s="39"/>
      <c r="E10" s="5"/>
      <c r="F10" s="6"/>
      <c r="G10" s="44"/>
      <c r="H10" s="45"/>
      <c r="I10" s="46"/>
      <c r="J10" s="47"/>
      <c r="K10" s="48"/>
      <c r="L10" s="49"/>
      <c r="X10" s="3"/>
    </row>
    <row r="11" spans="1:30">
      <c r="A11" s="131" t="s">
        <v>27</v>
      </c>
      <c r="B11" s="132"/>
      <c r="C11" s="132"/>
      <c r="D11" s="132"/>
      <c r="E11" s="132"/>
      <c r="F11" s="133"/>
      <c r="G11" s="50"/>
      <c r="H11" s="48"/>
      <c r="I11" s="46"/>
      <c r="J11" s="47"/>
      <c r="K11" s="48"/>
      <c r="L11" s="49"/>
      <c r="O11" s="4">
        <v>158.97999999999999</v>
      </c>
      <c r="R11" s="4">
        <v>120</v>
      </c>
      <c r="S11" s="4">
        <v>120</v>
      </c>
      <c r="X11" s="3"/>
    </row>
    <row r="12" spans="1:30">
      <c r="A12" s="134" t="s">
        <v>84</v>
      </c>
      <c r="B12" s="135"/>
      <c r="C12" s="135"/>
      <c r="D12" s="135"/>
      <c r="E12" s="135"/>
      <c r="F12" s="136"/>
      <c r="G12" s="44">
        <v>8.98</v>
      </c>
      <c r="H12" s="45" t="e">
        <f>+G12*#REF!</f>
        <v>#REF!</v>
      </c>
      <c r="I12" s="46" t="e">
        <f>+#REF!*G12</f>
        <v>#REF!</v>
      </c>
      <c r="J12" s="47">
        <v>1.8</v>
      </c>
      <c r="K12" s="48" t="e">
        <f>+J12*#REF!</f>
        <v>#REF!</v>
      </c>
      <c r="L12" s="49" t="e">
        <f>+J12*#REF!</f>
        <v>#REF!</v>
      </c>
      <c r="O12" s="4">
        <v>4.22</v>
      </c>
      <c r="P12" s="4">
        <v>5.5</v>
      </c>
      <c r="R12" s="4">
        <v>4</v>
      </c>
      <c r="S12" s="4">
        <v>4</v>
      </c>
      <c r="T12" s="4">
        <v>3.32</v>
      </c>
      <c r="V12" s="4">
        <v>8.11</v>
      </c>
      <c r="X12" s="3">
        <f>AVERAGE(T12,U12,V12)</f>
        <v>5.7149999999999999</v>
      </c>
    </row>
    <row r="13" spans="1:30">
      <c r="A13" s="137"/>
      <c r="B13" s="135"/>
      <c r="C13" s="135"/>
      <c r="D13" s="135"/>
      <c r="E13" s="135"/>
      <c r="F13" s="136"/>
      <c r="G13" s="44"/>
      <c r="H13" s="45"/>
      <c r="I13" s="46"/>
      <c r="J13" s="47"/>
      <c r="K13" s="48"/>
      <c r="L13" s="49"/>
      <c r="R13" s="4">
        <v>7</v>
      </c>
      <c r="S13" s="4">
        <v>12</v>
      </c>
      <c r="X13" s="3"/>
    </row>
    <row r="14" spans="1:30">
      <c r="A14" s="137"/>
      <c r="B14" s="135"/>
      <c r="C14" s="135"/>
      <c r="D14" s="135"/>
      <c r="E14" s="135"/>
      <c r="F14" s="136"/>
      <c r="G14" s="44">
        <v>8.3000000000000007</v>
      </c>
      <c r="H14" s="45" t="e">
        <f>+G14*#REF!</f>
        <v>#REF!</v>
      </c>
      <c r="I14" s="46" t="e">
        <f>+#REF!*G14</f>
        <v>#REF!</v>
      </c>
      <c r="J14" s="47">
        <v>3.1</v>
      </c>
      <c r="K14" s="48" t="e">
        <f>+J14*#REF!</f>
        <v>#REF!</v>
      </c>
      <c r="L14" s="49" t="e">
        <f>+J14*#REF!</f>
        <v>#REF!</v>
      </c>
      <c r="O14" s="4">
        <v>3.65</v>
      </c>
      <c r="P14" s="4">
        <v>10.6</v>
      </c>
      <c r="R14" s="4">
        <v>4</v>
      </c>
      <c r="S14" s="4">
        <v>3</v>
      </c>
      <c r="T14" s="4">
        <v>14.97</v>
      </c>
      <c r="U14" s="4">
        <v>32.99</v>
      </c>
      <c r="V14" s="4">
        <v>20.43</v>
      </c>
      <c r="X14" s="3">
        <f>AVERAGE(T14,U14,V14)</f>
        <v>22.796666666666667</v>
      </c>
    </row>
    <row r="15" spans="1:30" ht="85.5" customHeight="1" thickBot="1">
      <c r="A15" s="138"/>
      <c r="B15" s="139"/>
      <c r="C15" s="139"/>
      <c r="D15" s="139"/>
      <c r="E15" s="139"/>
      <c r="F15" s="140"/>
      <c r="G15" s="44"/>
      <c r="H15" s="45"/>
      <c r="I15" s="46"/>
      <c r="J15" s="47"/>
      <c r="K15" s="48"/>
      <c r="L15" s="49"/>
      <c r="R15" s="4">
        <v>140</v>
      </c>
      <c r="S15" s="4">
        <v>145</v>
      </c>
      <c r="X15" s="3"/>
    </row>
    <row r="16" spans="1:30" ht="45" customHeight="1">
      <c r="A16" s="144" t="s">
        <v>85</v>
      </c>
      <c r="B16" s="145"/>
      <c r="C16" s="145"/>
      <c r="D16" s="145"/>
      <c r="E16" s="145"/>
      <c r="F16" s="146"/>
      <c r="G16" s="44">
        <v>1.4</v>
      </c>
      <c r="H16" s="45" t="e">
        <f>+G16*#REF!</f>
        <v>#REF!</v>
      </c>
      <c r="I16" s="46" t="e">
        <f>+#REF!*G16</f>
        <v>#REF!</v>
      </c>
      <c r="J16" s="47">
        <v>1.69</v>
      </c>
      <c r="K16" s="48" t="e">
        <f>+J16*#REF!</f>
        <v>#REF!</v>
      </c>
      <c r="L16" s="49" t="e">
        <f>+J16*#REF!</f>
        <v>#REF!</v>
      </c>
      <c r="O16" s="4">
        <v>3.24</v>
      </c>
      <c r="P16" s="4">
        <v>4.3</v>
      </c>
      <c r="R16" s="4">
        <v>3</v>
      </c>
      <c r="S16" s="4">
        <v>3</v>
      </c>
      <c r="T16" s="4">
        <v>4.08</v>
      </c>
      <c r="U16" s="4">
        <v>11.6</v>
      </c>
      <c r="V16" s="4">
        <v>4.8099999999999996</v>
      </c>
      <c r="X16" s="3">
        <f>AVERAGE(T16,U16,V16)</f>
        <v>6.8299999999999992</v>
      </c>
    </row>
    <row r="17" spans="1:33" ht="20.100000000000001" customHeight="1">
      <c r="A17" s="105" t="s">
        <v>18</v>
      </c>
      <c r="B17" s="106"/>
      <c r="C17" s="106"/>
      <c r="D17" s="106"/>
      <c r="E17" s="106"/>
      <c r="F17" s="141"/>
      <c r="G17" s="50">
        <v>6.96</v>
      </c>
      <c r="H17" s="48" t="e">
        <f>+G17*#REF!</f>
        <v>#REF!</v>
      </c>
      <c r="I17" s="46" t="e">
        <f>+#REF!*G17</f>
        <v>#REF!</v>
      </c>
      <c r="J17" s="47">
        <v>6.96</v>
      </c>
      <c r="K17" s="48" t="e">
        <f>+J17*#REF!</f>
        <v>#REF!</v>
      </c>
      <c r="L17" s="49" t="e">
        <f>+J17*#REF!</f>
        <v>#REF!</v>
      </c>
      <c r="P17" s="4">
        <v>7.55</v>
      </c>
      <c r="R17" s="4">
        <v>12.5</v>
      </c>
      <c r="S17" s="4">
        <v>8</v>
      </c>
      <c r="T17" s="4">
        <v>12.9</v>
      </c>
      <c r="V17" s="4">
        <v>15.3</v>
      </c>
      <c r="X17" s="3">
        <f>AVERAGE(T17,U17,V17)</f>
        <v>14.100000000000001</v>
      </c>
      <c r="AG17" s="51"/>
    </row>
    <row r="18" spans="1:33" ht="20.100000000000001" customHeight="1" thickBot="1">
      <c r="A18" s="77" t="s">
        <v>19</v>
      </c>
      <c r="B18" s="78" t="s">
        <v>20</v>
      </c>
      <c r="C18" s="79" t="s">
        <v>21</v>
      </c>
      <c r="D18" s="78" t="s">
        <v>22</v>
      </c>
      <c r="E18" s="80" t="s">
        <v>23</v>
      </c>
      <c r="F18" s="81" t="s">
        <v>24</v>
      </c>
      <c r="G18" s="50">
        <v>6.96</v>
      </c>
      <c r="H18" s="48" t="e">
        <f>+G18*#REF!</f>
        <v>#REF!</v>
      </c>
      <c r="I18" s="46" t="e">
        <f>+#REF!*G18</f>
        <v>#REF!</v>
      </c>
      <c r="J18" s="47">
        <v>6.96</v>
      </c>
      <c r="K18" s="48" t="e">
        <f>+J18*#REF!</f>
        <v>#REF!</v>
      </c>
      <c r="L18" s="49" t="e">
        <f>+J18*#REF!</f>
        <v>#REF!</v>
      </c>
      <c r="O18" s="4">
        <v>4.78</v>
      </c>
      <c r="R18" s="4">
        <v>9</v>
      </c>
      <c r="X18" s="3"/>
      <c r="AG18" s="51"/>
    </row>
    <row r="19" spans="1:33" ht="20.100000000000001" customHeight="1">
      <c r="A19" s="9" t="s">
        <v>28</v>
      </c>
      <c r="B19" s="12" t="s">
        <v>41</v>
      </c>
      <c r="C19" s="16" t="s">
        <v>1</v>
      </c>
      <c r="D19" s="19">
        <v>1</v>
      </c>
      <c r="E19" s="67">
        <v>0</v>
      </c>
      <c r="F19" s="74">
        <f>ROUND(E19*D19,2)</f>
        <v>0</v>
      </c>
      <c r="G19" s="50"/>
      <c r="H19" s="48"/>
      <c r="I19" s="46"/>
      <c r="J19" s="47"/>
      <c r="K19" s="48"/>
      <c r="L19" s="49"/>
      <c r="P19" s="4">
        <v>1</v>
      </c>
      <c r="R19" s="4">
        <v>1</v>
      </c>
      <c r="S19" s="4">
        <v>2</v>
      </c>
      <c r="T19" s="4">
        <v>2.12</v>
      </c>
      <c r="U19" s="4">
        <v>5.09</v>
      </c>
      <c r="V19" s="4">
        <v>2.57</v>
      </c>
      <c r="X19" s="3">
        <f t="shared" ref="X19:X23" si="0">AVERAGE(T19,U19,V19)</f>
        <v>3.26</v>
      </c>
    </row>
    <row r="20" spans="1:33" ht="20.100000000000001" customHeight="1">
      <c r="A20" s="9" t="s">
        <v>29</v>
      </c>
      <c r="B20" s="12" t="s">
        <v>42</v>
      </c>
      <c r="C20" s="16" t="s">
        <v>1</v>
      </c>
      <c r="D20" s="19">
        <v>1</v>
      </c>
      <c r="E20" s="67">
        <v>0</v>
      </c>
      <c r="F20" s="75">
        <f t="shared" ref="F20:F29" si="1">ROUND(E20*D20,0)</f>
        <v>0</v>
      </c>
      <c r="G20" s="50"/>
      <c r="H20" s="48"/>
      <c r="I20" s="46"/>
      <c r="J20" s="47"/>
      <c r="K20" s="48"/>
      <c r="L20" s="49"/>
      <c r="X20" s="3"/>
    </row>
    <row r="21" spans="1:33" ht="20.100000000000001" customHeight="1">
      <c r="A21" s="9" t="s">
        <v>30</v>
      </c>
      <c r="B21" s="13" t="s">
        <v>86</v>
      </c>
      <c r="C21" s="16" t="s">
        <v>5</v>
      </c>
      <c r="D21" s="19">
        <v>2460</v>
      </c>
      <c r="E21" s="67">
        <v>0</v>
      </c>
      <c r="F21" s="75">
        <f>ROUND(E21*D21,0)</f>
        <v>0</v>
      </c>
      <c r="G21" s="50"/>
      <c r="H21" s="48"/>
      <c r="I21" s="46"/>
      <c r="J21" s="47"/>
      <c r="K21" s="48"/>
      <c r="L21" s="49"/>
      <c r="X21" s="3"/>
    </row>
    <row r="22" spans="1:33" ht="20.100000000000001" customHeight="1">
      <c r="A22" s="9" t="s">
        <v>50</v>
      </c>
      <c r="B22" s="13" t="s">
        <v>51</v>
      </c>
      <c r="C22" s="16" t="s">
        <v>2</v>
      </c>
      <c r="D22" s="19">
        <v>6</v>
      </c>
      <c r="E22" s="67">
        <v>0</v>
      </c>
      <c r="F22" s="75">
        <f>ROUND(E22*D22,0)</f>
        <v>0</v>
      </c>
      <c r="G22" s="50">
        <v>6.35</v>
      </c>
      <c r="H22" s="48">
        <f>+G22*E27</f>
        <v>0</v>
      </c>
      <c r="I22" s="46" t="e">
        <f>+#REF!*G22</f>
        <v>#REF!</v>
      </c>
      <c r="J22" s="47">
        <v>6.35</v>
      </c>
      <c r="K22" s="48">
        <f>+J22*E27</f>
        <v>0</v>
      </c>
      <c r="L22" s="49" t="e">
        <f>+J22*#REF!</f>
        <v>#REF!</v>
      </c>
      <c r="M22" s="4">
        <v>4262.0709999999999</v>
      </c>
      <c r="N22" s="4" t="s">
        <v>7</v>
      </c>
      <c r="O22" s="52">
        <v>3.97</v>
      </c>
      <c r="P22" s="4">
        <v>3.4</v>
      </c>
      <c r="T22" s="4">
        <v>4.38</v>
      </c>
      <c r="X22" s="3">
        <f>AVERAGE(T22,U22,V22)</f>
        <v>4.38</v>
      </c>
    </row>
    <row r="23" spans="1:33" ht="20.100000000000001" customHeight="1">
      <c r="A23" s="9" t="s">
        <v>87</v>
      </c>
      <c r="B23" s="13" t="s">
        <v>88</v>
      </c>
      <c r="C23" s="16" t="s">
        <v>89</v>
      </c>
      <c r="D23" s="19">
        <v>7</v>
      </c>
      <c r="E23" s="67">
        <v>0</v>
      </c>
      <c r="F23" s="75">
        <f t="shared" si="1"/>
        <v>0</v>
      </c>
      <c r="G23" s="44">
        <v>10.36</v>
      </c>
      <c r="H23" s="45" t="e">
        <f>+G23*#REF!</f>
        <v>#REF!</v>
      </c>
      <c r="I23" s="46" t="e">
        <f>+#REF!*G23</f>
        <v>#REF!</v>
      </c>
      <c r="J23" s="47">
        <v>9.4</v>
      </c>
      <c r="K23" s="48" t="e">
        <f>+J23*#REF!</f>
        <v>#REF!</v>
      </c>
      <c r="L23" s="49" t="e">
        <f>+J23*#REF!</f>
        <v>#REF!</v>
      </c>
      <c r="O23" s="4">
        <v>9.3000000000000007</v>
      </c>
      <c r="P23" s="4">
        <v>6.75</v>
      </c>
      <c r="R23" s="4">
        <v>12</v>
      </c>
      <c r="S23" s="4">
        <v>9</v>
      </c>
      <c r="T23" s="4">
        <v>11.14</v>
      </c>
      <c r="V23" s="4">
        <v>12.73</v>
      </c>
      <c r="X23" s="3">
        <f t="shared" si="0"/>
        <v>11.935</v>
      </c>
    </row>
    <row r="24" spans="1:33" ht="20.100000000000001" customHeight="1">
      <c r="A24" s="9" t="s">
        <v>31</v>
      </c>
      <c r="B24" s="13" t="s">
        <v>43</v>
      </c>
      <c r="C24" s="16" t="s">
        <v>89</v>
      </c>
      <c r="D24" s="19">
        <v>6</v>
      </c>
      <c r="E24" s="67">
        <v>0</v>
      </c>
      <c r="F24" s="75">
        <f t="shared" si="1"/>
        <v>0</v>
      </c>
      <c r="G24" s="44"/>
      <c r="H24" s="45"/>
      <c r="I24" s="46"/>
      <c r="J24" s="47"/>
      <c r="K24" s="48"/>
      <c r="L24" s="49"/>
      <c r="R24" s="4">
        <v>55</v>
      </c>
      <c r="S24" s="4">
        <v>70</v>
      </c>
      <c r="X24" s="3"/>
    </row>
    <row r="25" spans="1:33" ht="20.100000000000001" customHeight="1">
      <c r="A25" s="9" t="s">
        <v>32</v>
      </c>
      <c r="B25" s="13" t="s">
        <v>90</v>
      </c>
      <c r="C25" s="16" t="s">
        <v>1</v>
      </c>
      <c r="D25" s="19">
        <v>1</v>
      </c>
      <c r="E25" s="67">
        <v>0</v>
      </c>
      <c r="F25" s="75">
        <f t="shared" si="1"/>
        <v>0</v>
      </c>
      <c r="G25" s="44"/>
      <c r="H25" s="45"/>
      <c r="I25" s="46"/>
      <c r="J25" s="47"/>
      <c r="K25" s="48"/>
      <c r="L25" s="49"/>
      <c r="X25" s="3"/>
    </row>
    <row r="26" spans="1:33" ht="20.100000000000001" customHeight="1">
      <c r="A26" s="9" t="s">
        <v>91</v>
      </c>
      <c r="B26" s="13" t="s">
        <v>92</v>
      </c>
      <c r="C26" s="16" t="s">
        <v>6</v>
      </c>
      <c r="D26" s="19">
        <v>718</v>
      </c>
      <c r="E26" s="67">
        <v>0</v>
      </c>
      <c r="F26" s="75">
        <f>ROUND(E26*D26,0)</f>
        <v>0</v>
      </c>
      <c r="G26" s="44">
        <v>8.19</v>
      </c>
      <c r="H26" s="45" t="e">
        <f>+G26*#REF!</f>
        <v>#REF!</v>
      </c>
      <c r="I26" s="46" t="e">
        <f>+#REF!*G26</f>
        <v>#REF!</v>
      </c>
      <c r="J26" s="47">
        <v>19.329999999999998</v>
      </c>
      <c r="K26" s="48" t="e">
        <f>+J26*#REF!</f>
        <v>#REF!</v>
      </c>
      <c r="L26" s="49" t="e">
        <f>+J26*#REF!</f>
        <v>#REF!</v>
      </c>
      <c r="O26" s="4">
        <v>25.91</v>
      </c>
      <c r="P26" s="4">
        <v>24.9</v>
      </c>
      <c r="R26" s="4">
        <v>35</v>
      </c>
      <c r="S26" s="4">
        <v>35</v>
      </c>
      <c r="T26" s="4">
        <v>33.76</v>
      </c>
      <c r="V26" s="4">
        <v>40.79</v>
      </c>
      <c r="X26" s="3">
        <f>AVERAGE(T26,U26,V26)</f>
        <v>37.274999999999999</v>
      </c>
    </row>
    <row r="27" spans="1:33" ht="20.100000000000001" customHeight="1" thickBot="1">
      <c r="A27" s="10" t="s">
        <v>33</v>
      </c>
      <c r="B27" s="13" t="s">
        <v>93</v>
      </c>
      <c r="C27" s="16" t="s">
        <v>4</v>
      </c>
      <c r="D27" s="19">
        <v>1012.6</v>
      </c>
      <c r="E27" s="67">
        <v>0</v>
      </c>
      <c r="F27" s="75">
        <f t="shared" si="1"/>
        <v>0</v>
      </c>
      <c r="G27" s="68"/>
      <c r="H27" s="69"/>
      <c r="I27" s="70"/>
      <c r="J27" s="71"/>
      <c r="K27" s="72"/>
      <c r="L27" s="73"/>
      <c r="X27" s="3"/>
    </row>
    <row r="28" spans="1:33" ht="20.100000000000001" customHeight="1" thickBot="1">
      <c r="A28" s="10" t="s">
        <v>34</v>
      </c>
      <c r="B28" s="13" t="s">
        <v>44</v>
      </c>
      <c r="C28" s="16" t="s">
        <v>4</v>
      </c>
      <c r="D28" s="19">
        <v>31.3</v>
      </c>
      <c r="E28" s="67">
        <v>0</v>
      </c>
      <c r="F28" s="75">
        <f t="shared" si="1"/>
        <v>0</v>
      </c>
      <c r="G28" s="53"/>
      <c r="H28" s="54" t="e">
        <f>+#REF!+#REF!+#REF!</f>
        <v>#REF!</v>
      </c>
      <c r="I28" s="54" t="e">
        <f>+#REF!+#REF!+#REF!</f>
        <v>#REF!</v>
      </c>
      <c r="J28" s="55"/>
      <c r="K28" s="56" t="e">
        <f>+#REF!+#REF!+#REF!</f>
        <v>#REF!</v>
      </c>
      <c r="L28" s="56" t="e">
        <f>+#REF!+#REF!+#REF!</f>
        <v>#REF!</v>
      </c>
      <c r="M28" s="57"/>
      <c r="N28" s="57"/>
      <c r="O28" s="57"/>
      <c r="P28" s="57"/>
      <c r="Q28" s="57"/>
      <c r="R28" s="57"/>
      <c r="S28" s="57"/>
      <c r="T28" s="57"/>
      <c r="U28" s="57"/>
      <c r="V28" s="57"/>
      <c r="W28" s="57"/>
      <c r="X28" s="3"/>
      <c r="Y28" s="57"/>
      <c r="Z28" s="57"/>
      <c r="AA28" s="57"/>
      <c r="AB28" s="57"/>
      <c r="AC28" s="57"/>
      <c r="AD28" s="3"/>
    </row>
    <row r="29" spans="1:33" ht="20.100000000000001" customHeight="1">
      <c r="A29" s="10" t="s">
        <v>35</v>
      </c>
      <c r="B29" s="14" t="s">
        <v>94</v>
      </c>
      <c r="C29" s="16" t="s">
        <v>6</v>
      </c>
      <c r="D29" s="19">
        <v>603</v>
      </c>
      <c r="E29" s="67">
        <v>0</v>
      </c>
      <c r="F29" s="75">
        <f t="shared" si="1"/>
        <v>0</v>
      </c>
      <c r="G29" s="58"/>
      <c r="H29" s="59"/>
      <c r="I29" s="59"/>
      <c r="J29" s="58"/>
      <c r="K29" s="60"/>
      <c r="L29" s="60"/>
      <c r="M29" s="57"/>
      <c r="N29" s="57"/>
      <c r="O29" s="57"/>
      <c r="P29" s="57"/>
      <c r="Q29" s="57"/>
      <c r="R29" s="57"/>
      <c r="S29" s="57"/>
      <c r="T29" s="57"/>
      <c r="U29" s="57"/>
      <c r="V29" s="57"/>
      <c r="W29" s="57"/>
      <c r="X29" s="3"/>
      <c r="Y29" s="57"/>
      <c r="Z29" s="57"/>
      <c r="AA29" s="57"/>
      <c r="AB29" s="57"/>
      <c r="AC29" s="57"/>
      <c r="AD29" s="3"/>
    </row>
    <row r="30" spans="1:33" ht="20.100000000000001" customHeight="1">
      <c r="A30" s="10" t="s">
        <v>95</v>
      </c>
      <c r="B30" s="14" t="s">
        <v>96</v>
      </c>
      <c r="C30" s="16" t="s">
        <v>6</v>
      </c>
      <c r="D30" s="19">
        <v>354</v>
      </c>
      <c r="E30" s="67">
        <v>0</v>
      </c>
      <c r="F30" s="75">
        <f t="shared" ref="F30:F34" si="2">ROUND(E30*D30,0)</f>
        <v>0</v>
      </c>
      <c r="G30" s="3"/>
      <c r="H30" s="3"/>
      <c r="I30" s="3"/>
      <c r="J30" s="3"/>
      <c r="K30" s="3"/>
      <c r="L30" s="3"/>
      <c r="M30" s="3"/>
      <c r="N30" s="3"/>
      <c r="O30" s="3"/>
      <c r="P30" s="3"/>
      <c r="Q30" s="3"/>
      <c r="R30" s="3"/>
      <c r="S30" s="3"/>
      <c r="T30" s="3"/>
      <c r="U30" s="3"/>
      <c r="V30" s="3"/>
      <c r="W30" s="3"/>
      <c r="X30" s="3"/>
      <c r="Y30" s="3"/>
      <c r="Z30" s="3"/>
      <c r="AA30" s="3"/>
      <c r="AB30" s="3"/>
      <c r="AC30" s="3"/>
      <c r="AD30" s="3"/>
    </row>
    <row r="31" spans="1:33" ht="20.100000000000001" customHeight="1">
      <c r="A31" s="9" t="s">
        <v>97</v>
      </c>
      <c r="B31" s="15" t="s">
        <v>98</v>
      </c>
      <c r="C31" s="16" t="s">
        <v>6</v>
      </c>
      <c r="D31" s="19">
        <v>2266</v>
      </c>
      <c r="E31" s="67">
        <v>0</v>
      </c>
      <c r="F31" s="75">
        <f t="shared" si="2"/>
        <v>0</v>
      </c>
      <c r="G31" s="3"/>
      <c r="H31" s="3"/>
      <c r="I31" s="3"/>
      <c r="J31" s="3"/>
      <c r="K31" s="3"/>
      <c r="L31" s="3"/>
      <c r="M31" s="3"/>
      <c r="N31" s="3"/>
      <c r="O31" s="3"/>
      <c r="P31" s="3"/>
      <c r="Q31" s="3"/>
      <c r="R31" s="3"/>
      <c r="S31" s="3"/>
      <c r="T31" s="3"/>
      <c r="U31" s="3"/>
      <c r="V31" s="3"/>
      <c r="W31" s="3"/>
      <c r="X31" s="3"/>
      <c r="Y31" s="3"/>
      <c r="Z31" s="3"/>
      <c r="AA31" s="3"/>
      <c r="AB31" s="3"/>
      <c r="AC31" s="3"/>
      <c r="AD31" s="3"/>
    </row>
    <row r="32" spans="1:33" ht="20.100000000000001" customHeight="1">
      <c r="A32" s="9" t="s">
        <v>99</v>
      </c>
      <c r="B32" s="12" t="s">
        <v>100</v>
      </c>
      <c r="C32" s="16" t="s">
        <v>6</v>
      </c>
      <c r="D32" s="19">
        <v>10753</v>
      </c>
      <c r="E32" s="67">
        <v>0</v>
      </c>
      <c r="F32" s="75">
        <f t="shared" si="2"/>
        <v>0</v>
      </c>
      <c r="G32" s="3"/>
      <c r="H32" s="3"/>
      <c r="I32" s="3"/>
      <c r="J32" s="3"/>
      <c r="K32" s="3"/>
      <c r="L32" s="3"/>
      <c r="M32" s="3"/>
      <c r="N32" s="3"/>
      <c r="O32" s="3"/>
      <c r="P32" s="3"/>
      <c r="Q32" s="3"/>
      <c r="R32" s="3"/>
      <c r="S32" s="3"/>
      <c r="T32" s="3"/>
      <c r="U32" s="3"/>
      <c r="V32" s="3"/>
      <c r="W32" s="3"/>
      <c r="X32" s="3"/>
      <c r="Y32" s="3"/>
      <c r="Z32" s="3"/>
      <c r="AA32" s="3"/>
      <c r="AB32" s="3"/>
      <c r="AC32" s="3"/>
      <c r="AD32" s="3"/>
    </row>
    <row r="33" spans="1:30" ht="20.100000000000001" customHeight="1">
      <c r="A33" s="9" t="s">
        <v>52</v>
      </c>
      <c r="B33" s="15" t="s">
        <v>101</v>
      </c>
      <c r="C33" s="16" t="s">
        <v>7</v>
      </c>
      <c r="D33" s="19">
        <v>393</v>
      </c>
      <c r="E33" s="67">
        <v>0</v>
      </c>
      <c r="F33" s="75">
        <f t="shared" si="2"/>
        <v>0</v>
      </c>
      <c r="G33" s="3"/>
      <c r="H33" s="3"/>
      <c r="I33" s="3"/>
      <c r="J33" s="3"/>
      <c r="K33" s="3"/>
      <c r="L33" s="3"/>
      <c r="M33" s="3"/>
      <c r="N33" s="3"/>
      <c r="O33" s="3"/>
      <c r="P33" s="3"/>
      <c r="Q33" s="3"/>
      <c r="R33" s="3"/>
      <c r="S33" s="3"/>
      <c r="T33" s="3"/>
      <c r="U33" s="3"/>
      <c r="V33" s="3"/>
      <c r="W33" s="3"/>
      <c r="X33" s="3"/>
      <c r="Y33" s="3"/>
      <c r="Z33" s="3"/>
      <c r="AA33" s="3"/>
      <c r="AB33" s="3"/>
      <c r="AC33" s="3"/>
      <c r="AD33" s="3"/>
    </row>
    <row r="34" spans="1:30" ht="20.100000000000001" customHeight="1">
      <c r="A34" s="9" t="s">
        <v>102</v>
      </c>
      <c r="B34" s="12" t="s">
        <v>103</v>
      </c>
      <c r="C34" s="16" t="s">
        <v>7</v>
      </c>
      <c r="D34" s="19">
        <v>713.3</v>
      </c>
      <c r="E34" s="67">
        <v>0</v>
      </c>
      <c r="F34" s="75">
        <f t="shared" si="2"/>
        <v>0</v>
      </c>
      <c r="G34" s="3"/>
      <c r="H34" s="3"/>
      <c r="I34" s="3"/>
      <c r="J34" s="3"/>
      <c r="K34" s="3"/>
      <c r="L34" s="3"/>
      <c r="M34" s="3"/>
      <c r="N34" s="3"/>
      <c r="O34" s="3"/>
      <c r="P34" s="3"/>
      <c r="Q34" s="3"/>
      <c r="R34" s="3"/>
      <c r="S34" s="3"/>
      <c r="T34" s="3"/>
      <c r="U34" s="3"/>
      <c r="V34" s="3"/>
      <c r="W34" s="3"/>
      <c r="X34" s="3"/>
      <c r="Y34" s="3"/>
      <c r="Z34" s="3"/>
      <c r="AA34" s="3"/>
      <c r="AB34" s="3"/>
      <c r="AC34" s="3"/>
      <c r="AD34" s="3"/>
    </row>
    <row r="35" spans="1:30" ht="20.100000000000001" customHeight="1">
      <c r="A35" s="122" t="s">
        <v>25</v>
      </c>
      <c r="B35" s="123"/>
      <c r="C35" s="123"/>
      <c r="D35" s="123"/>
      <c r="E35" s="123"/>
      <c r="F35" s="92">
        <f>SUM(F19:F34)</f>
        <v>0</v>
      </c>
      <c r="G35" s="61"/>
      <c r="H35" s="61"/>
      <c r="I35" s="61"/>
      <c r="J35" s="62"/>
      <c r="K35" s="62"/>
      <c r="L35" s="62"/>
      <c r="M35" s="3"/>
      <c r="N35" s="3"/>
      <c r="O35" s="3"/>
      <c r="P35" s="3"/>
      <c r="Q35" s="3"/>
      <c r="R35" s="3"/>
      <c r="S35" s="3"/>
      <c r="T35" s="3"/>
      <c r="U35" s="3"/>
      <c r="V35" s="3"/>
      <c r="W35" s="3"/>
      <c r="X35" s="3"/>
      <c r="Y35" s="3"/>
      <c r="Z35" s="3"/>
      <c r="AA35" s="3"/>
      <c r="AB35" s="3"/>
      <c r="AC35" s="3"/>
      <c r="AD35" s="3"/>
    </row>
    <row r="36" spans="1:30" ht="18.75">
      <c r="A36" s="142" t="s">
        <v>104</v>
      </c>
      <c r="B36" s="143"/>
      <c r="C36" s="143"/>
      <c r="D36" s="143"/>
      <c r="E36" s="143"/>
      <c r="F36" s="107"/>
    </row>
    <row r="37" spans="1:30" ht="20.100000000000001" customHeight="1" thickBot="1">
      <c r="A37" s="77" t="s">
        <v>19</v>
      </c>
      <c r="B37" s="78" t="s">
        <v>20</v>
      </c>
      <c r="C37" s="79" t="s">
        <v>21</v>
      </c>
      <c r="D37" s="78" t="s">
        <v>22</v>
      </c>
      <c r="E37" s="80" t="s">
        <v>23</v>
      </c>
      <c r="F37" s="81" t="s">
        <v>24</v>
      </c>
    </row>
    <row r="38" spans="1:30" ht="20.100000000000001" customHeight="1">
      <c r="A38" s="9" t="s">
        <v>105</v>
      </c>
      <c r="B38" s="13" t="s">
        <v>78</v>
      </c>
      <c r="C38" s="16" t="s">
        <v>2</v>
      </c>
      <c r="D38" s="20">
        <v>1</v>
      </c>
      <c r="E38" s="22">
        <v>0</v>
      </c>
      <c r="F38" s="75">
        <f>ROUND(E38*D38,2)</f>
        <v>0</v>
      </c>
    </row>
    <row r="39" spans="1:30" ht="20.100000000000001" customHeight="1">
      <c r="A39" s="9" t="s">
        <v>106</v>
      </c>
      <c r="B39" s="13" t="s">
        <v>107</v>
      </c>
      <c r="C39" s="16" t="s">
        <v>2</v>
      </c>
      <c r="D39" s="20">
        <v>1</v>
      </c>
      <c r="E39" s="22">
        <v>0</v>
      </c>
      <c r="F39" s="75">
        <f t="shared" ref="F39" si="3">ROUND(E39*D39,0)</f>
        <v>0</v>
      </c>
    </row>
    <row r="40" spans="1:30" ht="20.100000000000001" customHeight="1">
      <c r="A40" s="9" t="s">
        <v>108</v>
      </c>
      <c r="B40" s="13" t="s">
        <v>109</v>
      </c>
      <c r="C40" s="16" t="s">
        <v>2</v>
      </c>
      <c r="D40" s="20">
        <v>1</v>
      </c>
      <c r="E40" s="22">
        <v>0</v>
      </c>
      <c r="F40" s="75">
        <f>ROUND(E40*D40,0)</f>
        <v>0</v>
      </c>
    </row>
    <row r="41" spans="1:30" ht="20.100000000000001" customHeight="1">
      <c r="A41" s="9" t="s">
        <v>110</v>
      </c>
      <c r="B41" s="13" t="s">
        <v>111</v>
      </c>
      <c r="C41" s="16" t="s">
        <v>2</v>
      </c>
      <c r="D41" s="19">
        <v>1</v>
      </c>
      <c r="E41" s="22">
        <v>0</v>
      </c>
      <c r="F41" s="75">
        <f>ROUND(E41*D41,0)</f>
        <v>0</v>
      </c>
    </row>
    <row r="42" spans="1:30" ht="20.100000000000001" customHeight="1">
      <c r="A42" s="9" t="s">
        <v>53</v>
      </c>
      <c r="B42" s="13" t="s">
        <v>112</v>
      </c>
      <c r="C42" s="16" t="s">
        <v>5</v>
      </c>
      <c r="D42" s="19">
        <v>7</v>
      </c>
      <c r="E42" s="22">
        <v>0</v>
      </c>
      <c r="F42" s="75">
        <f t="shared" ref="F42:F45" si="4">ROUND(E42*D42,0)</f>
        <v>0</v>
      </c>
    </row>
    <row r="43" spans="1:30" ht="20.100000000000001" customHeight="1">
      <c r="A43" s="9" t="s">
        <v>113</v>
      </c>
      <c r="B43" s="13" t="s">
        <v>114</v>
      </c>
      <c r="C43" s="16" t="s">
        <v>5</v>
      </c>
      <c r="D43" s="19">
        <v>56</v>
      </c>
      <c r="E43" s="22">
        <v>0</v>
      </c>
      <c r="F43" s="75">
        <f t="shared" si="4"/>
        <v>0</v>
      </c>
    </row>
    <row r="44" spans="1:30" ht="20.100000000000001" customHeight="1">
      <c r="A44" s="9" t="s">
        <v>36</v>
      </c>
      <c r="B44" s="13" t="s">
        <v>115</v>
      </c>
      <c r="C44" s="16" t="s">
        <v>5</v>
      </c>
      <c r="D44" s="19">
        <v>298</v>
      </c>
      <c r="E44" s="22">
        <v>0</v>
      </c>
      <c r="F44" s="75">
        <f t="shared" si="4"/>
        <v>0</v>
      </c>
    </row>
    <row r="45" spans="1:30" ht="20.100000000000001" customHeight="1">
      <c r="A45" s="9" t="s">
        <v>37</v>
      </c>
      <c r="B45" s="14" t="s">
        <v>116</v>
      </c>
      <c r="C45" s="16" t="s">
        <v>5</v>
      </c>
      <c r="D45" s="19">
        <v>230</v>
      </c>
      <c r="E45" s="22">
        <v>0</v>
      </c>
      <c r="F45" s="75">
        <f t="shared" si="4"/>
        <v>0</v>
      </c>
    </row>
    <row r="46" spans="1:30" ht="20.100000000000001" customHeight="1">
      <c r="A46" s="9" t="s">
        <v>79</v>
      </c>
      <c r="B46" s="14" t="s">
        <v>117</v>
      </c>
      <c r="C46" s="16" t="s">
        <v>5</v>
      </c>
      <c r="D46" s="19">
        <v>192</v>
      </c>
      <c r="E46" s="22">
        <v>0</v>
      </c>
      <c r="F46" s="75">
        <f>ROUND(E46*D46,0)</f>
        <v>0</v>
      </c>
    </row>
    <row r="47" spans="1:30" ht="20.100000000000001" customHeight="1">
      <c r="A47" s="9" t="s">
        <v>118</v>
      </c>
      <c r="B47" s="13" t="s">
        <v>119</v>
      </c>
      <c r="C47" s="16" t="s">
        <v>5</v>
      </c>
      <c r="D47" s="19">
        <v>37</v>
      </c>
      <c r="E47" s="22">
        <v>0</v>
      </c>
      <c r="F47" s="75">
        <f t="shared" ref="F47:F51" si="5">ROUND(E47*D47,0)</f>
        <v>0</v>
      </c>
    </row>
    <row r="48" spans="1:30" ht="20.100000000000001" customHeight="1">
      <c r="A48" s="9" t="s">
        <v>120</v>
      </c>
      <c r="B48" s="13" t="s">
        <v>121</v>
      </c>
      <c r="C48" s="16" t="s">
        <v>6</v>
      </c>
      <c r="D48" s="19">
        <v>155</v>
      </c>
      <c r="E48" s="22">
        <v>0</v>
      </c>
      <c r="F48" s="75">
        <f t="shared" si="5"/>
        <v>0</v>
      </c>
    </row>
    <row r="49" spans="1:6" ht="20.100000000000001" customHeight="1">
      <c r="A49" s="9" t="s">
        <v>38</v>
      </c>
      <c r="B49" s="14" t="s">
        <v>56</v>
      </c>
      <c r="C49" s="16" t="s">
        <v>6</v>
      </c>
      <c r="D49" s="19">
        <v>282</v>
      </c>
      <c r="E49" s="22">
        <v>0</v>
      </c>
      <c r="F49" s="75">
        <f t="shared" si="5"/>
        <v>0</v>
      </c>
    </row>
    <row r="50" spans="1:6" ht="20.100000000000001" customHeight="1">
      <c r="A50" s="10" t="s">
        <v>39</v>
      </c>
      <c r="B50" s="13" t="s">
        <v>45</v>
      </c>
      <c r="C50" s="17" t="s">
        <v>46</v>
      </c>
      <c r="D50" s="19">
        <v>151</v>
      </c>
      <c r="E50" s="22">
        <v>0</v>
      </c>
      <c r="F50" s="75">
        <f t="shared" si="5"/>
        <v>0</v>
      </c>
    </row>
    <row r="51" spans="1:6" ht="20.100000000000001" customHeight="1">
      <c r="A51" s="10" t="s">
        <v>40</v>
      </c>
      <c r="B51" s="13" t="s">
        <v>122</v>
      </c>
      <c r="C51" s="17" t="s">
        <v>6</v>
      </c>
      <c r="D51" s="19">
        <v>912</v>
      </c>
      <c r="E51" s="22">
        <v>0</v>
      </c>
      <c r="F51" s="76">
        <f t="shared" si="5"/>
        <v>0</v>
      </c>
    </row>
    <row r="52" spans="1:6" ht="20.100000000000001" customHeight="1">
      <c r="A52" s="122" t="s">
        <v>123</v>
      </c>
      <c r="B52" s="123"/>
      <c r="C52" s="123"/>
      <c r="D52" s="123"/>
      <c r="E52" s="124"/>
      <c r="F52" s="92">
        <f>SUM(F38:F51)</f>
        <v>0</v>
      </c>
    </row>
    <row r="53" spans="1:6" ht="20.100000000000001" customHeight="1">
      <c r="A53" s="105" t="s">
        <v>124</v>
      </c>
      <c r="B53" s="106"/>
      <c r="C53" s="106"/>
      <c r="D53" s="106"/>
      <c r="E53" s="106"/>
      <c r="F53" s="107"/>
    </row>
    <row r="54" spans="1:6" ht="20.100000000000001" customHeight="1" thickBot="1">
      <c r="A54" s="77" t="s">
        <v>19</v>
      </c>
      <c r="B54" s="78" t="s">
        <v>20</v>
      </c>
      <c r="C54" s="79" t="s">
        <v>21</v>
      </c>
      <c r="D54" s="78" t="s">
        <v>22</v>
      </c>
      <c r="E54" s="80" t="s">
        <v>23</v>
      </c>
      <c r="F54" s="81" t="s">
        <v>24</v>
      </c>
    </row>
    <row r="55" spans="1:6" ht="20.100000000000001" customHeight="1">
      <c r="A55" s="9" t="s">
        <v>57</v>
      </c>
      <c r="B55" s="13" t="s">
        <v>125</v>
      </c>
      <c r="C55" s="16" t="s">
        <v>47</v>
      </c>
      <c r="D55" s="21">
        <v>3</v>
      </c>
      <c r="E55" s="22">
        <v>0</v>
      </c>
      <c r="F55" s="75">
        <f>ROUND(E55*D55,2)</f>
        <v>0</v>
      </c>
    </row>
    <row r="56" spans="1:6" ht="20.100000000000001" customHeight="1">
      <c r="A56" s="9" t="s">
        <v>126</v>
      </c>
      <c r="B56" s="13" t="s">
        <v>127</v>
      </c>
      <c r="C56" s="16" t="s">
        <v>47</v>
      </c>
      <c r="D56" s="21">
        <v>2</v>
      </c>
      <c r="E56" s="22">
        <v>0</v>
      </c>
      <c r="F56" s="75">
        <f t="shared" ref="F56" si="6">ROUND(E56*D56,0)</f>
        <v>0</v>
      </c>
    </row>
    <row r="57" spans="1:6" ht="18">
      <c r="A57" s="9" t="s">
        <v>58</v>
      </c>
      <c r="B57" s="13" t="s">
        <v>48</v>
      </c>
      <c r="C57" s="16" t="s">
        <v>47</v>
      </c>
      <c r="D57" s="21">
        <v>1</v>
      </c>
      <c r="E57" s="22">
        <v>0</v>
      </c>
      <c r="F57" s="75">
        <f>ROUND(E57*D57,0)</f>
        <v>0</v>
      </c>
    </row>
    <row r="58" spans="1:6" ht="20.100000000000001" customHeight="1">
      <c r="A58" s="9" t="s">
        <v>59</v>
      </c>
      <c r="B58" s="13" t="s">
        <v>61</v>
      </c>
      <c r="C58" s="16" t="s">
        <v>2</v>
      </c>
      <c r="D58" s="21">
        <v>1</v>
      </c>
      <c r="E58" s="22">
        <v>0</v>
      </c>
      <c r="F58" s="75">
        <f>ROUND(E58*D58,0)</f>
        <v>0</v>
      </c>
    </row>
    <row r="59" spans="1:6" ht="20.100000000000001" customHeight="1">
      <c r="A59" s="9" t="s">
        <v>60</v>
      </c>
      <c r="B59" s="13" t="s">
        <v>62</v>
      </c>
      <c r="C59" s="16" t="s">
        <v>2</v>
      </c>
      <c r="D59" s="21">
        <v>245</v>
      </c>
      <c r="E59" s="22">
        <v>0</v>
      </c>
      <c r="F59" s="75">
        <f t="shared" ref="F59:F62" si="7">ROUND(E59*D59,0)</f>
        <v>0</v>
      </c>
    </row>
    <row r="60" spans="1:6" ht="20.100000000000001" customHeight="1">
      <c r="A60" s="9" t="s">
        <v>128</v>
      </c>
      <c r="B60" s="13" t="s">
        <v>129</v>
      </c>
      <c r="C60" s="16" t="s">
        <v>46</v>
      </c>
      <c r="D60" s="21">
        <v>6</v>
      </c>
      <c r="E60" s="22">
        <v>0</v>
      </c>
      <c r="F60" s="75">
        <f t="shared" si="7"/>
        <v>0</v>
      </c>
    </row>
    <row r="61" spans="1:6" ht="20.100000000000001" customHeight="1">
      <c r="A61" s="9" t="s">
        <v>130</v>
      </c>
      <c r="B61" s="13" t="s">
        <v>131</v>
      </c>
      <c r="C61" s="16" t="s">
        <v>5</v>
      </c>
      <c r="D61" s="21">
        <v>1023</v>
      </c>
      <c r="E61" s="22">
        <v>0</v>
      </c>
      <c r="F61" s="75">
        <f t="shared" si="7"/>
        <v>0</v>
      </c>
    </row>
    <row r="62" spans="1:6" ht="20.100000000000001" customHeight="1">
      <c r="A62" s="9" t="s">
        <v>132</v>
      </c>
      <c r="B62" s="13" t="s">
        <v>133</v>
      </c>
      <c r="C62" s="16" t="s">
        <v>5</v>
      </c>
      <c r="D62" s="21">
        <v>252</v>
      </c>
      <c r="E62" s="22">
        <v>0</v>
      </c>
      <c r="F62" s="75">
        <f t="shared" si="7"/>
        <v>0</v>
      </c>
    </row>
    <row r="63" spans="1:6" ht="20.100000000000001" customHeight="1">
      <c r="A63" s="9" t="s">
        <v>134</v>
      </c>
      <c r="B63" s="13" t="s">
        <v>135</v>
      </c>
      <c r="C63" s="16" t="s">
        <v>5</v>
      </c>
      <c r="D63" s="21">
        <v>1062</v>
      </c>
      <c r="E63" s="22">
        <v>0</v>
      </c>
      <c r="F63" s="75">
        <f>ROUND(E63*D63,0)</f>
        <v>0</v>
      </c>
    </row>
    <row r="64" spans="1:6" ht="20.100000000000001" customHeight="1">
      <c r="A64" s="9" t="s">
        <v>136</v>
      </c>
      <c r="B64" s="13" t="s">
        <v>137</v>
      </c>
      <c r="C64" s="16" t="s">
        <v>49</v>
      </c>
      <c r="D64" s="21">
        <v>0.112</v>
      </c>
      <c r="E64" s="22">
        <v>0</v>
      </c>
      <c r="F64" s="75">
        <f t="shared" ref="F64:F74" si="8">ROUND(E64*D64,0)</f>
        <v>0</v>
      </c>
    </row>
    <row r="65" spans="1:6" ht="18">
      <c r="A65" s="9" t="s">
        <v>138</v>
      </c>
      <c r="B65" s="13" t="s">
        <v>139</v>
      </c>
      <c r="C65" s="16" t="s">
        <v>2</v>
      </c>
      <c r="D65" s="21">
        <v>3</v>
      </c>
      <c r="E65" s="22">
        <v>0</v>
      </c>
      <c r="F65" s="75">
        <f t="shared" si="8"/>
        <v>0</v>
      </c>
    </row>
    <row r="66" spans="1:6" ht="18">
      <c r="A66" s="9" t="s">
        <v>140</v>
      </c>
      <c r="B66" s="14" t="s">
        <v>141</v>
      </c>
      <c r="C66" s="16" t="s">
        <v>2</v>
      </c>
      <c r="D66" s="21">
        <v>30</v>
      </c>
      <c r="E66" s="22">
        <v>0</v>
      </c>
      <c r="F66" s="75">
        <f t="shared" si="8"/>
        <v>0</v>
      </c>
    </row>
    <row r="67" spans="1:6" ht="18">
      <c r="A67" s="9" t="s">
        <v>142</v>
      </c>
      <c r="B67" s="14" t="s">
        <v>143</v>
      </c>
      <c r="C67" s="16" t="s">
        <v>5</v>
      </c>
      <c r="D67" s="21">
        <v>29</v>
      </c>
      <c r="E67" s="22">
        <v>0</v>
      </c>
      <c r="F67" s="75">
        <f t="shared" si="8"/>
        <v>0</v>
      </c>
    </row>
    <row r="68" spans="1:6" ht="18">
      <c r="A68" s="9" t="s">
        <v>144</v>
      </c>
      <c r="B68" s="14" t="s">
        <v>145</v>
      </c>
      <c r="C68" s="16" t="s">
        <v>49</v>
      </c>
      <c r="D68" s="21">
        <v>0.124</v>
      </c>
      <c r="E68" s="22">
        <v>0</v>
      </c>
      <c r="F68" s="75">
        <f t="shared" si="8"/>
        <v>0</v>
      </c>
    </row>
    <row r="69" spans="1:6" ht="20.100000000000001" customHeight="1">
      <c r="A69" s="9" t="s">
        <v>146</v>
      </c>
      <c r="B69" s="14" t="s">
        <v>147</v>
      </c>
      <c r="C69" s="16" t="s">
        <v>2</v>
      </c>
      <c r="D69" s="21">
        <v>3</v>
      </c>
      <c r="E69" s="22">
        <v>0</v>
      </c>
      <c r="F69" s="75">
        <f t="shared" si="8"/>
        <v>0</v>
      </c>
    </row>
    <row r="70" spans="1:6" ht="18">
      <c r="A70" s="9" t="s">
        <v>148</v>
      </c>
      <c r="B70" s="13" t="s">
        <v>149</v>
      </c>
      <c r="C70" s="16" t="s">
        <v>2</v>
      </c>
      <c r="D70" s="21">
        <v>3</v>
      </c>
      <c r="E70" s="22">
        <v>0</v>
      </c>
      <c r="F70" s="75">
        <f t="shared" si="8"/>
        <v>0</v>
      </c>
    </row>
    <row r="71" spans="1:6" ht="18">
      <c r="A71" s="9" t="s">
        <v>150</v>
      </c>
      <c r="B71" s="14" t="s">
        <v>151</v>
      </c>
      <c r="C71" s="16" t="s">
        <v>49</v>
      </c>
      <c r="D71" s="21">
        <v>0.84699999999999998</v>
      </c>
      <c r="E71" s="22">
        <v>0</v>
      </c>
      <c r="F71" s="75">
        <f t="shared" si="8"/>
        <v>0</v>
      </c>
    </row>
    <row r="72" spans="1:6" ht="18">
      <c r="A72" s="25" t="s">
        <v>152</v>
      </c>
      <c r="B72" s="26" t="s">
        <v>153</v>
      </c>
      <c r="C72" s="16" t="s">
        <v>49</v>
      </c>
      <c r="D72" s="21">
        <v>0.188</v>
      </c>
      <c r="E72" s="22">
        <v>0</v>
      </c>
      <c r="F72" s="76">
        <f t="shared" si="8"/>
        <v>0</v>
      </c>
    </row>
    <row r="73" spans="1:6" ht="18">
      <c r="A73" s="25" t="s">
        <v>154</v>
      </c>
      <c r="B73" s="26" t="s">
        <v>155</v>
      </c>
      <c r="C73" s="16" t="s">
        <v>49</v>
      </c>
      <c r="D73" s="21">
        <v>0.26300000000000001</v>
      </c>
      <c r="E73" s="22">
        <v>0</v>
      </c>
      <c r="F73" s="76">
        <f t="shared" si="8"/>
        <v>0</v>
      </c>
    </row>
    <row r="74" spans="1:6" ht="18.75" thickBot="1">
      <c r="A74" s="11" t="s">
        <v>156</v>
      </c>
      <c r="B74" s="23" t="s">
        <v>157</v>
      </c>
      <c r="C74" s="18" t="s">
        <v>49</v>
      </c>
      <c r="D74" s="21">
        <v>0.44600000000000001</v>
      </c>
      <c r="E74" s="22">
        <v>0</v>
      </c>
      <c r="F74" s="75">
        <f t="shared" si="8"/>
        <v>0</v>
      </c>
    </row>
    <row r="75" spans="1:6" ht="20.100000000000001" customHeight="1" thickBot="1">
      <c r="A75" s="114" t="s">
        <v>158</v>
      </c>
      <c r="B75" s="115"/>
      <c r="C75" s="115"/>
      <c r="D75" s="115"/>
      <c r="E75" s="116"/>
      <c r="F75" s="96">
        <f>SUM(F55:F74)</f>
        <v>0</v>
      </c>
    </row>
    <row r="76" spans="1:6" ht="20.100000000000001" customHeight="1">
      <c r="A76" s="108" t="s">
        <v>159</v>
      </c>
      <c r="B76" s="109"/>
      <c r="C76" s="109"/>
      <c r="D76" s="109"/>
      <c r="E76" s="109"/>
      <c r="F76" s="110"/>
    </row>
    <row r="77" spans="1:6" ht="20.100000000000001" customHeight="1" thickBot="1">
      <c r="A77" s="77" t="s">
        <v>19</v>
      </c>
      <c r="B77" s="78" t="s">
        <v>20</v>
      </c>
      <c r="C77" s="79" t="s">
        <v>21</v>
      </c>
      <c r="D77" s="78" t="s">
        <v>22</v>
      </c>
      <c r="E77" s="80" t="s">
        <v>23</v>
      </c>
      <c r="F77" s="81" t="s">
        <v>24</v>
      </c>
    </row>
    <row r="78" spans="1:6" ht="20.100000000000001" customHeight="1">
      <c r="A78" s="9" t="s">
        <v>54</v>
      </c>
      <c r="B78" s="12" t="s">
        <v>72</v>
      </c>
      <c r="C78" s="24" t="s">
        <v>5</v>
      </c>
      <c r="D78" s="87">
        <v>633</v>
      </c>
      <c r="E78" s="66">
        <v>0</v>
      </c>
      <c r="F78" s="75">
        <f>ROUND(E78*D78,2)</f>
        <v>0</v>
      </c>
    </row>
    <row r="79" spans="1:6" ht="20.100000000000001" customHeight="1">
      <c r="A79" s="9" t="s">
        <v>63</v>
      </c>
      <c r="B79" s="12" t="s">
        <v>73</v>
      </c>
      <c r="C79" s="24" t="s">
        <v>5</v>
      </c>
      <c r="D79" s="87">
        <v>420</v>
      </c>
      <c r="E79" s="66">
        <v>0</v>
      </c>
      <c r="F79" s="75">
        <f>ROUND(E79*D79,0)</f>
        <v>0</v>
      </c>
    </row>
    <row r="80" spans="1:6" ht="20.100000000000001" customHeight="1">
      <c r="A80" s="9" t="s">
        <v>64</v>
      </c>
      <c r="B80" s="12" t="s">
        <v>160</v>
      </c>
      <c r="C80" s="16" t="s">
        <v>77</v>
      </c>
      <c r="D80" s="87">
        <v>1</v>
      </c>
      <c r="E80" s="66">
        <v>0</v>
      </c>
      <c r="F80" s="75">
        <f>ROUND(E80*D80,0)</f>
        <v>0</v>
      </c>
    </row>
    <row r="81" spans="1:6" ht="20.100000000000001" customHeight="1">
      <c r="A81" s="9" t="s">
        <v>65</v>
      </c>
      <c r="B81" s="13" t="s">
        <v>161</v>
      </c>
      <c r="C81" s="16" t="s">
        <v>2</v>
      </c>
      <c r="D81" s="87">
        <v>8</v>
      </c>
      <c r="E81" s="66">
        <v>0</v>
      </c>
      <c r="F81" s="75">
        <f t="shared" ref="F81:F93" si="9">ROUND(E81*D81,0)</f>
        <v>0</v>
      </c>
    </row>
    <row r="82" spans="1:6" ht="20.100000000000001" customHeight="1">
      <c r="A82" s="9" t="s">
        <v>55</v>
      </c>
      <c r="B82" s="13" t="s">
        <v>74</v>
      </c>
      <c r="C82" s="16" t="s">
        <v>2</v>
      </c>
      <c r="D82" s="88">
        <v>1</v>
      </c>
      <c r="E82" s="66">
        <v>0</v>
      </c>
      <c r="F82" s="75">
        <f t="shared" si="9"/>
        <v>0</v>
      </c>
    </row>
    <row r="83" spans="1:6" ht="20.100000000000001" customHeight="1">
      <c r="A83" s="25" t="s">
        <v>162</v>
      </c>
      <c r="B83" s="89" t="s">
        <v>163</v>
      </c>
      <c r="C83" s="65" t="s">
        <v>2</v>
      </c>
      <c r="D83" s="90">
        <v>1</v>
      </c>
      <c r="E83" s="66">
        <v>0</v>
      </c>
      <c r="F83" s="75">
        <f t="shared" si="9"/>
        <v>0</v>
      </c>
    </row>
    <row r="84" spans="1:6" ht="20.100000000000001" customHeight="1">
      <c r="A84" s="25" t="s">
        <v>66</v>
      </c>
      <c r="B84" s="89" t="s">
        <v>164</v>
      </c>
      <c r="C84" s="65" t="s">
        <v>2</v>
      </c>
      <c r="D84" s="90">
        <v>6</v>
      </c>
      <c r="E84" s="66">
        <v>0</v>
      </c>
      <c r="F84" s="75">
        <f t="shared" si="9"/>
        <v>0</v>
      </c>
    </row>
    <row r="85" spans="1:6" ht="20.100000000000001" customHeight="1">
      <c r="A85" s="25" t="s">
        <v>67</v>
      </c>
      <c r="B85" s="89" t="s">
        <v>75</v>
      </c>
      <c r="C85" s="65" t="s">
        <v>2</v>
      </c>
      <c r="D85" s="90">
        <v>2</v>
      </c>
      <c r="E85" s="66">
        <v>0</v>
      </c>
      <c r="F85" s="75">
        <f t="shared" si="9"/>
        <v>0</v>
      </c>
    </row>
    <row r="86" spans="1:6" ht="20.100000000000001" customHeight="1">
      <c r="A86" s="25" t="s">
        <v>68</v>
      </c>
      <c r="B86" s="89" t="s">
        <v>165</v>
      </c>
      <c r="C86" s="65" t="s">
        <v>47</v>
      </c>
      <c r="D86" s="90">
        <v>1</v>
      </c>
      <c r="E86" s="66">
        <v>0</v>
      </c>
      <c r="F86" s="75">
        <f t="shared" si="9"/>
        <v>0</v>
      </c>
    </row>
    <row r="87" spans="1:6" ht="20.100000000000001" customHeight="1">
      <c r="A87" s="25" t="s">
        <v>69</v>
      </c>
      <c r="B87" s="89" t="s">
        <v>76</v>
      </c>
      <c r="C87" s="65" t="s">
        <v>47</v>
      </c>
      <c r="D87" s="90">
        <v>1</v>
      </c>
      <c r="E87" s="66">
        <v>0</v>
      </c>
      <c r="F87" s="75">
        <f t="shared" si="9"/>
        <v>0</v>
      </c>
    </row>
    <row r="88" spans="1:6" ht="20.100000000000001" customHeight="1">
      <c r="A88" s="25" t="s">
        <v>70</v>
      </c>
      <c r="B88" s="89" t="s">
        <v>166</v>
      </c>
      <c r="C88" s="65" t="s">
        <v>47</v>
      </c>
      <c r="D88" s="90">
        <v>4</v>
      </c>
      <c r="E88" s="66">
        <v>0</v>
      </c>
      <c r="F88" s="75">
        <f t="shared" si="9"/>
        <v>0</v>
      </c>
    </row>
    <row r="89" spans="1:6" ht="20.100000000000001" customHeight="1">
      <c r="A89" s="25" t="s">
        <v>167</v>
      </c>
      <c r="B89" s="89" t="s">
        <v>168</v>
      </c>
      <c r="C89" s="65" t="s">
        <v>47</v>
      </c>
      <c r="D89" s="90">
        <v>4</v>
      </c>
      <c r="E89" s="66">
        <v>0</v>
      </c>
      <c r="F89" s="75">
        <f t="shared" si="9"/>
        <v>0</v>
      </c>
    </row>
    <row r="90" spans="1:6" ht="20.100000000000001" customHeight="1">
      <c r="A90" s="25" t="s">
        <v>169</v>
      </c>
      <c r="B90" s="89" t="s">
        <v>170</v>
      </c>
      <c r="C90" s="65" t="s">
        <v>2</v>
      </c>
      <c r="D90" s="90">
        <v>2</v>
      </c>
      <c r="E90" s="66">
        <v>0</v>
      </c>
      <c r="F90" s="75">
        <f t="shared" si="9"/>
        <v>0</v>
      </c>
    </row>
    <row r="91" spans="1:6" ht="20.100000000000001" customHeight="1">
      <c r="A91" s="25" t="s">
        <v>71</v>
      </c>
      <c r="B91" s="89" t="s">
        <v>171</v>
      </c>
      <c r="C91" s="65" t="s">
        <v>2</v>
      </c>
      <c r="D91" s="90">
        <v>6</v>
      </c>
      <c r="E91" s="66">
        <v>0</v>
      </c>
      <c r="F91" s="75">
        <f t="shared" si="9"/>
        <v>0</v>
      </c>
    </row>
    <row r="92" spans="1:6" ht="20.100000000000001" customHeight="1">
      <c r="A92" s="25" t="s">
        <v>172</v>
      </c>
      <c r="B92" s="89" t="s">
        <v>173</v>
      </c>
      <c r="C92" s="65" t="s">
        <v>2</v>
      </c>
      <c r="D92" s="90">
        <v>6</v>
      </c>
      <c r="E92" s="66">
        <v>0</v>
      </c>
      <c r="F92" s="75">
        <f t="shared" si="9"/>
        <v>0</v>
      </c>
    </row>
    <row r="93" spans="1:6" ht="20.100000000000001" customHeight="1">
      <c r="A93" s="25" t="s">
        <v>174</v>
      </c>
      <c r="B93" s="89" t="s">
        <v>175</v>
      </c>
      <c r="C93" s="65" t="s">
        <v>2</v>
      </c>
      <c r="D93" s="90">
        <v>1</v>
      </c>
      <c r="E93" s="66">
        <v>0</v>
      </c>
      <c r="F93" s="75">
        <f t="shared" si="9"/>
        <v>0</v>
      </c>
    </row>
    <row r="94" spans="1:6" ht="20.100000000000001" customHeight="1">
      <c r="A94" s="25" t="s">
        <v>176</v>
      </c>
      <c r="B94" s="89" t="s">
        <v>177</v>
      </c>
      <c r="C94" s="65" t="s">
        <v>5</v>
      </c>
      <c r="D94" s="90">
        <v>1600</v>
      </c>
      <c r="E94" s="66">
        <v>0</v>
      </c>
      <c r="F94" s="75">
        <f t="shared" ref="F94:F97" si="10">ROUND(E94*D94,0)</f>
        <v>0</v>
      </c>
    </row>
    <row r="95" spans="1:6" ht="20.100000000000001" customHeight="1">
      <c r="A95" s="25" t="s">
        <v>178</v>
      </c>
      <c r="B95" s="89" t="s">
        <v>179</v>
      </c>
      <c r="C95" s="65" t="s">
        <v>5</v>
      </c>
      <c r="D95" s="90">
        <v>3290</v>
      </c>
      <c r="E95" s="66">
        <v>0</v>
      </c>
      <c r="F95" s="75">
        <f t="shared" si="10"/>
        <v>0</v>
      </c>
    </row>
    <row r="96" spans="1:6" ht="20.100000000000001" customHeight="1">
      <c r="A96" s="25" t="s">
        <v>180</v>
      </c>
      <c r="B96" s="89" t="s">
        <v>181</v>
      </c>
      <c r="C96" s="65" t="s">
        <v>2</v>
      </c>
      <c r="D96" s="90">
        <v>2</v>
      </c>
      <c r="E96" s="66">
        <v>0</v>
      </c>
      <c r="F96" s="75">
        <f t="shared" si="10"/>
        <v>0</v>
      </c>
    </row>
    <row r="97" spans="1:6" ht="20.100000000000001" customHeight="1" thickBot="1">
      <c r="A97" s="11" t="s">
        <v>182</v>
      </c>
      <c r="B97" s="23" t="s">
        <v>183</v>
      </c>
      <c r="C97" s="18" t="s">
        <v>2</v>
      </c>
      <c r="D97" s="91">
        <v>1</v>
      </c>
      <c r="E97" s="66">
        <v>0</v>
      </c>
      <c r="F97" s="75">
        <f t="shared" si="10"/>
        <v>0</v>
      </c>
    </row>
    <row r="98" spans="1:6" ht="20.100000000000001" customHeight="1" thickBot="1">
      <c r="A98" s="117" t="s">
        <v>184</v>
      </c>
      <c r="B98" s="118"/>
      <c r="C98" s="118"/>
      <c r="D98" s="118"/>
      <c r="E98" s="118"/>
      <c r="F98" s="82">
        <f>SUM(F78:F97)</f>
        <v>0</v>
      </c>
    </row>
    <row r="99" spans="1:6" ht="6" customHeight="1">
      <c r="A99" s="93"/>
      <c r="B99" s="84"/>
      <c r="C99" s="83"/>
      <c r="D99" s="83"/>
      <c r="E99" s="85"/>
      <c r="F99" s="94"/>
    </row>
    <row r="100" spans="1:6" ht="48" customHeight="1" thickBot="1">
      <c r="A100" s="119" t="s">
        <v>80</v>
      </c>
      <c r="B100" s="120"/>
      <c r="C100" s="120"/>
      <c r="D100" s="120"/>
      <c r="E100" s="120"/>
      <c r="F100" s="121"/>
    </row>
    <row r="101" spans="1:6" ht="33" customHeight="1" thickBot="1">
      <c r="A101" s="111" t="s">
        <v>80</v>
      </c>
      <c r="B101" s="112"/>
      <c r="C101" s="112"/>
      <c r="D101" s="112"/>
      <c r="E101" s="113"/>
      <c r="F101" s="86">
        <f>F35+F52+F75+F98</f>
        <v>0</v>
      </c>
    </row>
    <row r="102" spans="1:6" ht="20.100000000000001" customHeight="1">
      <c r="A102" s="97" t="s">
        <v>81</v>
      </c>
      <c r="B102" s="98"/>
      <c r="C102" s="98"/>
      <c r="D102" s="98"/>
      <c r="E102" s="98"/>
      <c r="F102" s="99"/>
    </row>
    <row r="103" spans="1:6" ht="20.100000000000001" customHeight="1">
      <c r="A103" s="100" t="s">
        <v>185</v>
      </c>
      <c r="B103" s="101"/>
      <c r="C103" s="101"/>
      <c r="D103" s="101"/>
      <c r="E103" s="101"/>
      <c r="F103" s="102"/>
    </row>
    <row r="104" spans="1:6" ht="20.100000000000001" customHeight="1" thickBot="1">
      <c r="A104" s="95"/>
      <c r="B104" s="103" t="s">
        <v>82</v>
      </c>
      <c r="C104" s="103"/>
      <c r="D104" s="103"/>
      <c r="E104" s="103"/>
      <c r="F104" s="104"/>
    </row>
    <row r="105" spans="1:6" ht="20.100000000000001" customHeight="1"/>
    <row r="106" spans="1:6" ht="20.100000000000001" customHeight="1"/>
    <row r="107" spans="1:6" ht="20.100000000000001" customHeight="1"/>
    <row r="108" spans="1:6" ht="20.100000000000001" customHeight="1"/>
    <row r="109" spans="1:6" ht="20.100000000000001" customHeight="1"/>
    <row r="110" spans="1:6" ht="20.100000000000001" customHeight="1"/>
    <row r="111" spans="1:6" ht="20.100000000000001" customHeight="1"/>
    <row r="112" spans="1:6"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row r="192" ht="20.100000000000001" customHeight="1"/>
    <row r="193" ht="20.100000000000001" customHeight="1"/>
    <row r="194" ht="20.100000000000001" customHeight="1"/>
    <row r="195" ht="20.100000000000001" customHeight="1"/>
    <row r="196" ht="20.100000000000001" customHeight="1"/>
    <row r="197" ht="20.100000000000001" customHeight="1"/>
    <row r="198" ht="20.100000000000001" customHeight="1"/>
    <row r="199" ht="20.100000000000001" customHeight="1"/>
    <row r="200" ht="20.100000000000001" customHeight="1"/>
    <row r="201" ht="20.100000000000001" customHeight="1"/>
    <row r="202" ht="20.100000000000001" customHeight="1"/>
    <row r="203" ht="20.100000000000001" customHeight="1"/>
    <row r="204" ht="20.100000000000001" customHeight="1"/>
    <row r="205" ht="20.100000000000001" customHeight="1"/>
    <row r="206" ht="20.100000000000001" customHeight="1"/>
    <row r="207" ht="20.100000000000001" customHeight="1"/>
    <row r="208" ht="20.100000000000001" customHeight="1"/>
    <row r="209" ht="20.100000000000001" customHeight="1"/>
    <row r="210" ht="20.100000000000001" customHeight="1"/>
    <row r="211" ht="20.100000000000001" customHeight="1"/>
    <row r="212" ht="20.100000000000001" customHeight="1"/>
    <row r="213" ht="20.100000000000001" customHeight="1"/>
    <row r="214" ht="20.100000000000001" customHeight="1"/>
    <row r="215" ht="20.100000000000001" customHeight="1"/>
    <row r="216" ht="20.100000000000001" customHeight="1"/>
    <row r="217" ht="20.100000000000001" customHeight="1"/>
    <row r="218" ht="20.100000000000001" customHeight="1"/>
    <row r="219" ht="20.100000000000001" customHeight="1"/>
    <row r="220" ht="20.100000000000001" customHeight="1"/>
    <row r="221" ht="20.100000000000001" customHeight="1"/>
    <row r="222" ht="20.100000000000001" customHeight="1"/>
    <row r="223" ht="20.100000000000001" customHeight="1"/>
    <row r="224" ht="20.100000000000001" customHeight="1"/>
    <row r="225" ht="20.100000000000001" customHeight="1"/>
    <row r="226" ht="20.100000000000001" customHeight="1"/>
    <row r="227" ht="20.100000000000001" customHeight="1"/>
  </sheetData>
  <mergeCells count="18">
    <mergeCell ref="A52:E52"/>
    <mergeCell ref="B1:F4"/>
    <mergeCell ref="B9:F9"/>
    <mergeCell ref="A11:F11"/>
    <mergeCell ref="A12:F15"/>
    <mergeCell ref="A35:E35"/>
    <mergeCell ref="A17:F17"/>
    <mergeCell ref="A36:F36"/>
    <mergeCell ref="A16:F16"/>
    <mergeCell ref="A102:F102"/>
    <mergeCell ref="A103:F103"/>
    <mergeCell ref="B104:F104"/>
    <mergeCell ref="A53:F53"/>
    <mergeCell ref="A76:F76"/>
    <mergeCell ref="A101:E101"/>
    <mergeCell ref="A75:E75"/>
    <mergeCell ref="A98:E98"/>
    <mergeCell ref="A100:F100"/>
  </mergeCells>
  <phoneticPr fontId="0" type="noConversion"/>
  <printOptions horizontalCentered="1"/>
  <pageMargins left="0.7" right="0.7" top="0.75" bottom="0.75" header="0.3" footer="0.3"/>
  <pageSetup scale="44" fitToHeight="4" orientation="portrait" r:id="rId1"/>
  <headerFooter alignWithMargins="0">
    <oddFooter>&amp;LREV. 10/20/2017&amp;RPage &amp;P of &amp;N</oddFooter>
  </headerFooter>
  <rowBreaks count="1" manualBreakCount="1">
    <brk id="75"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4117080EC7F984FB31AAEB0DFA8F7A3" ma:contentTypeVersion="2" ma:contentTypeDescription="Create a new document." ma:contentTypeScope="" ma:versionID="3ce30d157fb3420cfa24d826abc8d766">
  <xsd:schema xmlns:xsd="http://www.w3.org/2001/XMLSchema" xmlns:xs="http://www.w3.org/2001/XMLSchema" xmlns:p="http://schemas.microsoft.com/office/2006/metadata/properties" targetNamespace="http://schemas.microsoft.com/office/2006/metadata/properties" ma:root="true" ma:fieldsID="9abfe3f26f379ab2a533ed41fa8c29f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0DAC873-4641-4531-AD27-C0465866CC28}">
  <ds:schemaRefs>
    <ds:schemaRef ds:uri="http://schemas.microsoft.com/sharepoint/v3/contenttype/forms"/>
  </ds:schemaRefs>
</ds:datastoreItem>
</file>

<file path=customXml/itemProps2.xml><?xml version="1.0" encoding="utf-8"?>
<ds:datastoreItem xmlns:ds="http://schemas.openxmlformats.org/officeDocument/2006/customXml" ds:itemID="{99AB55AF-A43D-4E4A-84B8-91CE536E7F35}"/>
</file>

<file path=customXml/itemProps3.xml><?xml version="1.0" encoding="utf-8"?>
<ds:datastoreItem xmlns:ds="http://schemas.openxmlformats.org/officeDocument/2006/customXml" ds:itemID="{58A5B670-78D3-4249-AB95-52CAE9CA4ECC}">
  <ds:schemaRefs>
    <ds:schemaRef ds:uri="http://purl.org/dc/terms/"/>
    <ds:schemaRef ds:uri="http://purl.org/dc/dcmitype/"/>
    <ds:schemaRef ds:uri="http://schemas.microsoft.com/office/2006/documentManagement/types"/>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100% Estimate</vt:lpstr>
    </vt:vector>
  </TitlesOfParts>
  <Company>HDR,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Lytle</dc:creator>
  <cp:lastModifiedBy>Dennard, Robin</cp:lastModifiedBy>
  <cp:lastPrinted>2018-06-08T15:31:31Z</cp:lastPrinted>
  <dcterms:created xsi:type="dcterms:W3CDTF">1998-06-09T19:27:04Z</dcterms:created>
  <dcterms:modified xsi:type="dcterms:W3CDTF">2018-07-12T11:10:33Z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0x01010044117080EC7F984FB31AAEB0DFA8F7A3</vt:lpwstr>
  </property>
</Properties>
</file>