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WORKAREA\LINDSAY\BID\B180351LAC Construction - Alico Road Widening (Ben Hill to Airport)\6 - Addendum\ADDENDUM 3\"/>
    </mc:Choice>
  </mc:AlternateContent>
  <bookViews>
    <workbookView xWindow="0" yWindow="0" windowWidth="23040" windowHeight="9660" tabRatio="601"/>
  </bookViews>
  <sheets>
    <sheet name="100% Estimate" sheetId="4" r:id="rId1"/>
  </sheets>
  <calcPr calcId="162913"/>
</workbook>
</file>

<file path=xl/calcChain.xml><?xml version="1.0" encoding="utf-8"?>
<calcChain xmlns="http://schemas.openxmlformats.org/spreadsheetml/2006/main">
  <c r="F222" i="4" l="1"/>
  <c r="F223" i="4" s="1"/>
  <c r="F207" i="4" l="1"/>
  <c r="F206" i="4"/>
  <c r="F205" i="4"/>
  <c r="F204" i="4"/>
  <c r="F203" i="4"/>
  <c r="F201" i="4"/>
  <c r="F200" i="4"/>
  <c r="F198" i="4"/>
  <c r="F197" i="4"/>
  <c r="F196" i="4"/>
  <c r="F195" i="4"/>
  <c r="F208" i="4" s="1"/>
  <c r="F189" i="4"/>
  <c r="F188" i="4"/>
  <c r="F187" i="4"/>
  <c r="F186" i="4"/>
  <c r="F184" i="4"/>
  <c r="F183" i="4"/>
  <c r="F182" i="4"/>
  <c r="F180" i="4"/>
  <c r="F179" i="4"/>
  <c r="F177" i="4"/>
  <c r="F175" i="4"/>
  <c r="F174" i="4"/>
  <c r="F172" i="4"/>
  <c r="F171" i="4"/>
  <c r="F170" i="4"/>
  <c r="F169" i="4"/>
  <c r="F168" i="4"/>
  <c r="F167" i="4"/>
  <c r="F166" i="4"/>
  <c r="F165" i="4"/>
  <c r="F163" i="4"/>
  <c r="F162" i="4"/>
  <c r="F161" i="4"/>
  <c r="F160" i="4"/>
  <c r="F159" i="4"/>
  <c r="F157" i="4"/>
  <c r="F190" i="4" s="1"/>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123" i="4" s="1"/>
  <c r="F95" i="4"/>
  <c r="X91" i="4"/>
  <c r="L91" i="4"/>
  <c r="K91" i="4"/>
  <c r="I91" i="4"/>
  <c r="H91"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L28" i="4"/>
  <c r="K28" i="4"/>
  <c r="I28" i="4"/>
  <c r="H28" i="4"/>
  <c r="F28" i="4"/>
  <c r="F27" i="4"/>
  <c r="X26" i="4"/>
  <c r="L26" i="4"/>
  <c r="K26" i="4"/>
  <c r="I26" i="4"/>
  <c r="H26" i="4"/>
  <c r="F26" i="4"/>
  <c r="F25" i="4"/>
  <c r="F24" i="4"/>
  <c r="X23" i="4"/>
  <c r="L23" i="4"/>
  <c r="K23" i="4"/>
  <c r="I23" i="4"/>
  <c r="H23" i="4"/>
  <c r="F23" i="4"/>
  <c r="X22" i="4"/>
  <c r="L22" i="4"/>
  <c r="K22" i="4"/>
  <c r="I22" i="4"/>
  <c r="H22" i="4"/>
  <c r="F22" i="4"/>
  <c r="F21" i="4"/>
  <c r="F20" i="4"/>
  <c r="X19" i="4"/>
  <c r="F19" i="4"/>
  <c r="F92" i="4" s="1"/>
  <c r="L18" i="4"/>
  <c r="K18" i="4"/>
  <c r="I18" i="4"/>
  <c r="H18" i="4"/>
  <c r="X17" i="4"/>
  <c r="L17" i="4"/>
  <c r="K17" i="4"/>
  <c r="I17" i="4"/>
  <c r="H17" i="4"/>
  <c r="X16" i="4"/>
  <c r="L16" i="4"/>
  <c r="K16" i="4"/>
  <c r="I16" i="4"/>
  <c r="H16" i="4"/>
  <c r="X14" i="4"/>
  <c r="L14" i="4"/>
  <c r="K14" i="4"/>
  <c r="I14" i="4"/>
  <c r="H14" i="4"/>
  <c r="X12" i="4"/>
  <c r="L12" i="4"/>
  <c r="K12" i="4"/>
  <c r="I12" i="4"/>
  <c r="H12" i="4"/>
  <c r="Z7" i="4"/>
  <c r="Q7" i="4"/>
  <c r="L7" i="4"/>
  <c r="K7" i="4"/>
  <c r="I7" i="4"/>
  <c r="H7" i="4"/>
  <c r="L4" i="4"/>
  <c r="K4" i="4"/>
  <c r="I4" i="4"/>
  <c r="H4" i="4"/>
  <c r="X3" i="4"/>
  <c r="F154" i="4" l="1"/>
  <c r="F211" i="4" s="1"/>
  <c r="F213" i="4"/>
</calcChain>
</file>

<file path=xl/sharedStrings.xml><?xml version="1.0" encoding="utf-8"?>
<sst xmlns="http://schemas.openxmlformats.org/spreadsheetml/2006/main" count="597" uniqueCount="360">
  <si>
    <t>AMOUNT</t>
  </si>
  <si>
    <t>LS</t>
  </si>
  <si>
    <t>EA</t>
  </si>
  <si>
    <t xml:space="preserve"> </t>
  </si>
  <si>
    <t>CY</t>
  </si>
  <si>
    <t>LF</t>
  </si>
  <si>
    <t>SY</t>
  </si>
  <si>
    <t>TN</t>
  </si>
  <si>
    <t>UNIT PRICE</t>
  </si>
  <si>
    <t>PHASE I</t>
  </si>
  <si>
    <t>PHASE II</t>
  </si>
  <si>
    <t>18000/ac</t>
  </si>
  <si>
    <t>/ac</t>
  </si>
  <si>
    <t>2500/ac</t>
  </si>
  <si>
    <t>Area 10</t>
  </si>
  <si>
    <t>6000/ac</t>
  </si>
  <si>
    <t>COMPANY NAME:</t>
  </si>
  <si>
    <t>SOLICITATION:</t>
  </si>
  <si>
    <t>Section 0001 Roadway</t>
  </si>
  <si>
    <t>Item</t>
  </si>
  <si>
    <t>Description</t>
  </si>
  <si>
    <t>Unit</t>
  </si>
  <si>
    <t>Quantity</t>
  </si>
  <si>
    <t>Unit Price</t>
  </si>
  <si>
    <t>Extension</t>
  </si>
  <si>
    <t>Section 0001 Roadway Subtotal</t>
  </si>
  <si>
    <t>Having carefully examined the Contract Documents, Contractor proposes to furnish the following which meeting these specifications.</t>
  </si>
  <si>
    <t>101-1</t>
  </si>
  <si>
    <t>102-1</t>
  </si>
  <si>
    <t>104-11</t>
  </si>
  <si>
    <t>104-10-3</t>
  </si>
  <si>
    <t>104-12</t>
  </si>
  <si>
    <t>107-2</t>
  </si>
  <si>
    <t>110-1-1</t>
  </si>
  <si>
    <t>120-1</t>
  </si>
  <si>
    <t>120-6</t>
  </si>
  <si>
    <t>160-4</t>
  </si>
  <si>
    <t>285-704</t>
  </si>
  <si>
    <t>334-1-13</t>
  </si>
  <si>
    <t>520-1-7</t>
  </si>
  <si>
    <t>520-1-10</t>
  </si>
  <si>
    <t>522-2</t>
  </si>
  <si>
    <t>527-2</t>
  </si>
  <si>
    <t>536-73</t>
  </si>
  <si>
    <t>570-1-2</t>
  </si>
  <si>
    <t xml:space="preserve">MOBILIZATION </t>
  </si>
  <si>
    <t xml:space="preserve">MAINTENANCE OF TRAFFIC </t>
  </si>
  <si>
    <t xml:space="preserve">FLOATING TURBIDITY BARRIER
</t>
  </si>
  <si>
    <t>MOWING</t>
  </si>
  <si>
    <t>EMBANKMENT</t>
  </si>
  <si>
    <t>DETECTABLE WARNINGS</t>
  </si>
  <si>
    <t>GUARDRAIL REMOVAL</t>
  </si>
  <si>
    <t xml:space="preserve"> EA</t>
  </si>
  <si>
    <t>SF</t>
  </si>
  <si>
    <t>AS</t>
  </si>
  <si>
    <t>SINGLE POST SIGN, REMOVE</t>
  </si>
  <si>
    <t>GM</t>
  </si>
  <si>
    <t>Section 000A Bid Alternate Subtotal</t>
  </si>
  <si>
    <t>SEDIMENT BARRIERS - SILT FENCE</t>
  </si>
  <si>
    <t>STAKED TURBIDITY BARRIER - NYLON REINFORCED PVC</t>
  </si>
  <si>
    <t>104-18</t>
  </si>
  <si>
    <t>INLET PROTECTION SYSTEM</t>
  </si>
  <si>
    <t>CLEARING AND GRUBBING (77.35 ACRES)</t>
  </si>
  <si>
    <t>EXCAVATION REGULAR</t>
  </si>
  <si>
    <t>TYPE B STABILIZATION (LBR 70)</t>
  </si>
  <si>
    <t>TYPE B STABILIZATION (LBR 40)</t>
  </si>
  <si>
    <t>285-701</t>
  </si>
  <si>
    <t>285-709</t>
  </si>
  <si>
    <t>285-711</t>
  </si>
  <si>
    <t>327-70-6</t>
  </si>
  <si>
    <t>327-70-17</t>
  </si>
  <si>
    <t>MILLING EXIST ASPH PAVT, 1.5" AVG DEPTH</t>
  </si>
  <si>
    <t>MILLING EXIST ASPH PAVT, 3" AVG DEPTH</t>
  </si>
  <si>
    <t>334-1-12</t>
  </si>
  <si>
    <t>334-1-13A</t>
  </si>
  <si>
    <t>334-1-14</t>
  </si>
  <si>
    <t>337-7-45</t>
  </si>
  <si>
    <t>SUPERPAVE ASPHALTIC CONCRETE, TRAFFIC B (PATHWAY ASPHALT)</t>
  </si>
  <si>
    <t>334-1-24</t>
  </si>
  <si>
    <t>SUPERPAVE ASPHALTIC CONCRETE, TRAFFIC C (SP 12.5)</t>
  </si>
  <si>
    <t>SUPERPAVE ASPHALTIC CONCRETE, TRAFFIC C (FC 9.5)</t>
  </si>
  <si>
    <t>SUPERPAVE ASPHALTIC CONCRETE, TRAFFIC D (SP 12.5)</t>
  </si>
  <si>
    <t>SUPERPAVE ASPHALTIC CONCRETE, TRAFFIC D (SP 12.5, PG 76-22, PMA)</t>
  </si>
  <si>
    <t>ASPHALTIC CONCRETE FRICTION COURSE, TRAFFIC D (FC 12.5, PG 76-22, PMA)</t>
  </si>
  <si>
    <t>PLAIN CEMENT CONCRETE PAVEMENT, 6" (MEDIAN NOSE)</t>
  </si>
  <si>
    <t>400-1-2</t>
  </si>
  <si>
    <t>400-2-2</t>
  </si>
  <si>
    <t>CONCRETE CLASS I, ENDWALLS</t>
  </si>
  <si>
    <t>CONCRETE CLASS II, ENDWALLS</t>
  </si>
  <si>
    <t>425-2-41</t>
  </si>
  <si>
    <t>425-2-91</t>
  </si>
  <si>
    <t>425-1-311</t>
  </si>
  <si>
    <t>425-1-321</t>
  </si>
  <si>
    <t>425-1-421</t>
  </si>
  <si>
    <t>425-1-521</t>
  </si>
  <si>
    <t>425-1-541</t>
  </si>
  <si>
    <t>425-1-549</t>
  </si>
  <si>
    <t>425-1-551</t>
  </si>
  <si>
    <t>425-1-559</t>
  </si>
  <si>
    <t>425-1-581</t>
  </si>
  <si>
    <t>INLETS, CURB, TYPE P-1, &lt;10'</t>
  </si>
  <si>
    <t>INLETS, CURB, TYPE P-2, &lt;10'</t>
  </si>
  <si>
    <t>INLETS, CURB, TYPE J-2, &lt;10'</t>
  </si>
  <si>
    <t>INLETS, DITCH BOTTOM, TYPE C, &lt;10'</t>
  </si>
  <si>
    <t>INLETS, DITCH BOTTOM, TYPE D, &lt;10'</t>
  </si>
  <si>
    <t>INLETS, DITCH BOTTOM, TYPE D, MODIFY</t>
  </si>
  <si>
    <t>INLETS, DITCH BOTTOM, TYPE E, &lt;10'</t>
  </si>
  <si>
    <t>INLETS, DITCH BOTTOM, TYPE E, MODIFY</t>
  </si>
  <si>
    <t>INLETS, DITCH BOTTOM, TYPE H, &lt;10'</t>
  </si>
  <si>
    <t>MANHOLES, P-7, &lt;10'</t>
  </si>
  <si>
    <t>MANHOLES, J-8, &lt;10'</t>
  </si>
  <si>
    <t>430-174-218</t>
  </si>
  <si>
    <t>430-175-118</t>
  </si>
  <si>
    <t>430-175-124</t>
  </si>
  <si>
    <t>430-175-130</t>
  </si>
  <si>
    <t>430-175-136</t>
  </si>
  <si>
    <t>430-175-142</t>
  </si>
  <si>
    <t>430-175-148</t>
  </si>
  <si>
    <t>430-175-154</t>
  </si>
  <si>
    <t>430-175-160</t>
  </si>
  <si>
    <t>430-982-129</t>
  </si>
  <si>
    <t>430-982-141</t>
  </si>
  <si>
    <t>430-982-625</t>
  </si>
  <si>
    <t>515-1-2</t>
  </si>
  <si>
    <t>520-5-11A</t>
  </si>
  <si>
    <t>520-5-16A</t>
  </si>
  <si>
    <t>520-5-41A</t>
  </si>
  <si>
    <t>530-3-4</t>
  </si>
  <si>
    <t>550-10-119</t>
  </si>
  <si>
    <t>550-60-125</t>
  </si>
  <si>
    <t>630-2-11</t>
  </si>
  <si>
    <t>635-2-12</t>
  </si>
  <si>
    <t>635-2-13</t>
  </si>
  <si>
    <t>CONCRETE PIPE CULVERT CLASS III, 18"</t>
  </si>
  <si>
    <t>CONCRETE PIPE CULVERT CLASS III, 30"</t>
  </si>
  <si>
    <t>CONCRETE PIPE CULVERT CLASS III, 36"</t>
  </si>
  <si>
    <t>CONCRETE PIPE CULVERT CLASS III, 42"</t>
  </si>
  <si>
    <t>CONCRETE PIPE CULVERT CLASS III, 48"</t>
  </si>
  <si>
    <t>CONCRETE PIPE CULVERT CLASS III, 54"</t>
  </si>
  <si>
    <t>CONCRETE PIPE CULVERT CLASS III, 60"</t>
  </si>
  <si>
    <t>CONCRETE PIPE CULVERT CLASS III, ELLIP/ARCH, 14"X23"</t>
  </si>
  <si>
    <t>CONCRETE PIPE CULVERT CLASS III, 24"</t>
  </si>
  <si>
    <t>MITERED END SECTION, OPTIONAL ROUND, 24" CD</t>
  </si>
  <si>
    <t xml:space="preserve">MITERED END SECTION, OPTIONAL ROUND, 48" CD </t>
  </si>
  <si>
    <t>MITERED END SECTION, OPTIONAL - ELLIPTICAL (14"X23") CD</t>
  </si>
  <si>
    <t>PIPE HANDRAIL, GUIDERAIL, ALUMINUM</t>
  </si>
  <si>
    <t>TRAFFIC SEPARATOR CONCRETE - TYPE I, 3' WIDE</t>
  </si>
  <si>
    <t>TRAFFIC SEPARATOR CONCRETE - TYPE I, 9' WIDE</t>
  </si>
  <si>
    <t>TRAFFIC SEPARATOR CONCRETE - TYPE IV, 4.5' WIDE</t>
  </si>
  <si>
    <t>CONCRETE SIDEWALK AND DRIVEWAYS, 6" THICK</t>
  </si>
  <si>
    <t>RIPRAP, RUBBLE, F&amp;I, DITCH LINING</t>
  </si>
  <si>
    <t>FENCING, TYPE A, 0.0-5.0', SPECIAL FEATURES (5) STRAND BARBED WIRE</t>
  </si>
  <si>
    <t>FENCE GATE, TYPE A, DBL, 20.1-24.0' OPENING</t>
  </si>
  <si>
    <t>PERFORMANCE TURF, SOD</t>
  </si>
  <si>
    <t>CONDUIT, F&amp;I, OPEN TRENCH (LIGHTING)</t>
  </si>
  <si>
    <t>PULL &amp; SPLICE BOX, F&amp;I, FIBER OPTIC PULL BOX, 24"X36"X24" (LIGHTING)</t>
  </si>
  <si>
    <t>PULL &amp; SPLICE BOX, F&amp;I, SPLICE VAULT, 30"X48"X24" (LIGHTING)</t>
  </si>
  <si>
    <t>Section 0002 Signing and Pavement Marking</t>
  </si>
  <si>
    <t>Section 0002 Signing and Pavement Marking Subtotal</t>
  </si>
  <si>
    <t>Section 0003 Signalization</t>
  </si>
  <si>
    <t>Section 0003 Signalization Subtotal</t>
  </si>
  <si>
    <t>Section 0004 Utilities</t>
  </si>
  <si>
    <t>Section 0004 Utilities Subtotal</t>
  </si>
  <si>
    <t>715-4400</t>
  </si>
  <si>
    <t>700-1-11</t>
  </si>
  <si>
    <t>700-1-60</t>
  </si>
  <si>
    <t>700-2-13</t>
  </si>
  <si>
    <t>700-2-14</t>
  </si>
  <si>
    <t>700-2-60</t>
  </si>
  <si>
    <t>705-10-1</t>
  </si>
  <si>
    <t>705-10-4</t>
  </si>
  <si>
    <t>705-11-2</t>
  </si>
  <si>
    <t>705-11-3</t>
  </si>
  <si>
    <t>706-3</t>
  </si>
  <si>
    <t>710-11-190</t>
  </si>
  <si>
    <t>710-11-290</t>
  </si>
  <si>
    <t>710-90</t>
  </si>
  <si>
    <t>711-11-123</t>
  </si>
  <si>
    <t>711-11-124</t>
  </si>
  <si>
    <t>711-11-125</t>
  </si>
  <si>
    <t>711-11-141</t>
  </si>
  <si>
    <t>711-11-170</t>
  </si>
  <si>
    <t>711-11-224</t>
  </si>
  <si>
    <t>711-11-241</t>
  </si>
  <si>
    <t>711-14-160</t>
  </si>
  <si>
    <t>711-14-170</t>
  </si>
  <si>
    <t>711-16-101</t>
  </si>
  <si>
    <t>711-16-102</t>
  </si>
  <si>
    <t>711-16-131</t>
  </si>
  <si>
    <t>711-16-201</t>
  </si>
  <si>
    <t>711-16-202</t>
  </si>
  <si>
    <t>SINGLE POST SIGN, F&amp;I, GROUND MOUNT, &lt;=12 SF</t>
  </si>
  <si>
    <t>MULTI POST SIGN, F&amp;I, GROUND MOUNT, 21-30 SF</t>
  </si>
  <si>
    <t>MULTI POST SIGN, F&amp;I, GROUND MOUNT, 31-50 SF</t>
  </si>
  <si>
    <t>MULTI POST SIGN, F&amp;I, GROUND MOUNT, REMOVE</t>
  </si>
  <si>
    <t>OBJECT MARKER, TYPE 1</t>
  </si>
  <si>
    <t>OBJECT MARKER, TYPE 4</t>
  </si>
  <si>
    <t>DELINEATOR, NON-FLEXIBLE, MEDIAN</t>
  </si>
  <si>
    <t>DELINEATOR, FLEXIBLE, HIGH VISIBILITY MEDIAN</t>
  </si>
  <si>
    <t>RETRO-REFLECTIVE PAVEMENT MARKERS</t>
  </si>
  <si>
    <t>PAINT, STANDARD, WHITE, ISLAND NOSE</t>
  </si>
  <si>
    <t>PAINT, STANDARD, YELLOW, ISLAND NOSE</t>
  </si>
  <si>
    <t>PAINTED PAVEMENT MARKINGS, FINAL SURFACE</t>
  </si>
  <si>
    <t>THERMOPLASTIC, STANDARD, WHITE, SOLID, CROSSWALK/RA, 12"</t>
  </si>
  <si>
    <t>THERMOPLASTIC, STANDARD, WHITE, SOLID, DIAG./CHEVRONS, 18"</t>
  </si>
  <si>
    <t>THERMOPLASTIC, STANDARD, WHITE, SOLID,STOP LINE, 24"</t>
  </si>
  <si>
    <t>THERMOPLASTIC, STANDARD, WHITE, GUIDE LINE, 6" (2/4)</t>
  </si>
  <si>
    <t>THERMOPLASTIC, STANDARD, MESSAGE OR SYMBOL (MERGE)</t>
  </si>
  <si>
    <t>THERMOPLASTIC, STANDARD, ARROWS</t>
  </si>
  <si>
    <t>THERMOPLASTIC, STANDARD, YELLOW, SOLID, DIAG./CHEVRONS, 18"</t>
  </si>
  <si>
    <t>711-11-160</t>
  </si>
  <si>
    <t>THERMOPLASTIC, STANDARD, YELLOW, GUIDE LINE, 6" (2/4), EXTENSION LINE, 6" (6/10)</t>
  </si>
  <si>
    <t>THERMOPLASTIC, PREFORMED, MESSAGE OR SYMBOL (BIKE)</t>
  </si>
  <si>
    <t>THERMOPLASTIC, PREFORMED, ARROWS (BIKE)</t>
  </si>
  <si>
    <t>THERMOPLASTIC, STANDARD - OTHER, WHITE, SOLID, 6"</t>
  </si>
  <si>
    <t>THERMOPLASTIC, STANDARD - OTHER, WHITE, SOLID, 8"</t>
  </si>
  <si>
    <t>THERMOPLASTIC, STANDARD - OTHER, WHITE, SKIP, 6" (10/30)</t>
  </si>
  <si>
    <t>THERMOPLASTIC, STANDARD - OTHER, YELLOW, SOLID, 6"</t>
  </si>
  <si>
    <t>THERMOPLASTIC, STANDARD - OTHER, YELLOW, SOLID, 8"</t>
  </si>
  <si>
    <t>LIGHT POLE COMPLETE, RELOCATE (LIGHTING)</t>
  </si>
  <si>
    <t>630-2-12</t>
  </si>
  <si>
    <t>632-7-1</t>
  </si>
  <si>
    <t>632-7-2</t>
  </si>
  <si>
    <t>635-2-11</t>
  </si>
  <si>
    <t>646-1-11</t>
  </si>
  <si>
    <t>646-1-60</t>
  </si>
  <si>
    <t>646-1-12</t>
  </si>
  <si>
    <t>649-31-103</t>
  </si>
  <si>
    <t>649-31-104</t>
  </si>
  <si>
    <t>649-31-105</t>
  </si>
  <si>
    <t>649-36-500</t>
  </si>
  <si>
    <t>650-1-14</t>
  </si>
  <si>
    <t>650-1-19</t>
  </si>
  <si>
    <t>650-1-70</t>
  </si>
  <si>
    <t>653-1-11</t>
  </si>
  <si>
    <t>660-4-11</t>
  </si>
  <si>
    <t>660-4-12</t>
  </si>
  <si>
    <t>660-4-60</t>
  </si>
  <si>
    <t>665-1-11</t>
  </si>
  <si>
    <t>670-5-400</t>
  </si>
  <si>
    <t>682-1-40</t>
  </si>
  <si>
    <t>684-1-1</t>
  </si>
  <si>
    <t>684-1-6</t>
  </si>
  <si>
    <t>700-3-201</t>
  </si>
  <si>
    <t>700-5-21</t>
  </si>
  <si>
    <t>700-5-22</t>
  </si>
  <si>
    <t>CONDUIT, FURNISH &amp; INSTALL, OPEN TRENCH</t>
  </si>
  <si>
    <t>CONDUIT, FURNISH &amp; INSTALL, DIRECTIONAL BORE</t>
  </si>
  <si>
    <t>SIGNAL CABLE - NEW OR RECONSTRUCTED INTERSECTION, FURNISH &amp; INSTALL</t>
  </si>
  <si>
    <t>SIGNAL CABLE - REPAIR, REPLACEMENT, AND OTHER OPERATIONS - FURNISH &amp; INSTALL</t>
  </si>
  <si>
    <t>PULL &amp; SPLICE BOX, F&amp;I, 17"X30" COVER SIZE</t>
  </si>
  <si>
    <t>PULL &amp; SPLICE BOX, F&amp;I, 24"X36" COVER SIZE</t>
  </si>
  <si>
    <t>ALUMINUM SIGNALS POLE, PEDESTAL</t>
  </si>
  <si>
    <t>ALUMINUM SIGNALS POLE, REMOVE</t>
  </si>
  <si>
    <t>ALUMINUM SIGNALS POLE, FURNISH &amp; INSTALL, PEDESTRIAN DETECTOR POST</t>
  </si>
  <si>
    <t>MAST ARM, F&amp;I, WIND SPEED - 150, SINGLE ARM, W/O LUMINARE, 60'</t>
  </si>
  <si>
    <t>MAST ARM, F&amp;I, WIND SPEED - 150, SINGLE ARM, W/O LUMINARE, 70.5'</t>
  </si>
  <si>
    <t>MAST ARM, F&amp;I, WIND SPEED - 150, SINGLE ARM, W/O LUMINARE, 78'</t>
  </si>
  <si>
    <t>MAST ARM, REMOVE DEEP/COMPLETE FOUNDATION, BOLT ON ATTACHMENT</t>
  </si>
  <si>
    <t>TRAFFIC SIGNAL, FURNISH &amp; INSTALL, ALUMINUM, 3 SECTION, 1 WAY</t>
  </si>
  <si>
    <t>TRAFFIC SIGNAL, FURNISH &amp; INSTALL, ALUMINUM, 5 SECTION CLUSTER, 1 WAY</t>
  </si>
  <si>
    <t>TRAFFIC SIGNAL, RELOCATE</t>
  </si>
  <si>
    <t>VEHICLE DETECTION SYSTEM - VIDEO, F&amp;I, CABINET EQUIPMENT</t>
  </si>
  <si>
    <t>VEHICLE DETECTION SYSTEM - VIDEO, F&amp;I, ABOVE GROUND EQUIPMENT</t>
  </si>
  <si>
    <t>VEHICLE DETECTION SYSTEM - VIDEO, F&amp;I, REMOVE</t>
  </si>
  <si>
    <t>PEDESTRIAN DETECTOR, FURNISH &amp; INSTALL, STANDARD</t>
  </si>
  <si>
    <t>PEDESTRIAN SIGNAL, FURNISH &amp; INSTALL, LED COUNTDOWN, 1 WAY</t>
  </si>
  <si>
    <t>TRAFFIC CONTROLLER ASSEMBLY, MODIFY</t>
  </si>
  <si>
    <t>ITS CCTV CAMERA, RELOCATE</t>
  </si>
  <si>
    <t>MANAGED FIELD ETHERNET SWITCH, FURNISH &amp; INSTALL</t>
  </si>
  <si>
    <t>MANAGED FIELD ETHERNET SWITCH, REMOVE - CABINET TO REMAIN</t>
  </si>
  <si>
    <t>SIGN PANEL, FURNISH &amp; INSTALL, OVERHEAD MOUNT, UP TO 12 SF</t>
  </si>
  <si>
    <t>INTERNALLY ILLUMINATED SIGN, FURNISH &amp; INSTAL, OVERHEAD MOUNT, UP TO 12 SF</t>
  </si>
  <si>
    <t>INTERNALLY ILLUMINATED SIGN, FURNISH &amp; INSTAL, OVERHEAD MOUNT, 12-18 SF</t>
  </si>
  <si>
    <t>PI</t>
  </si>
  <si>
    <t>RECORD DRAWINGS</t>
  </si>
  <si>
    <t>Section 000A Bid Alternate - CENTERPLACE</t>
  </si>
  <si>
    <t>A</t>
  </si>
  <si>
    <t>B</t>
  </si>
  <si>
    <t>C</t>
  </si>
  <si>
    <t>D</t>
  </si>
  <si>
    <t>E</t>
  </si>
  <si>
    <t>F</t>
  </si>
  <si>
    <t>G</t>
  </si>
  <si>
    <t>H</t>
  </si>
  <si>
    <t>FURNISH AND INSTALL WATER MAIN</t>
  </si>
  <si>
    <t xml:space="preserve">     48" STEEL CASING</t>
  </si>
  <si>
    <t xml:space="preserve">     54" STEEL CASING</t>
  </si>
  <si>
    <t>FURNISH AND INSTALL WATER MAIN FITTINGS</t>
  </si>
  <si>
    <r>
      <t xml:space="preserve">     30" - 22.5</t>
    </r>
    <r>
      <rPr>
        <vertAlign val="superscript"/>
        <sz val="14"/>
        <rFont val="FDOT"/>
      </rPr>
      <t>o</t>
    </r>
    <r>
      <rPr>
        <sz val="14"/>
        <rFont val="FDOT"/>
      </rPr>
      <t xml:space="preserve"> BEND</t>
    </r>
  </si>
  <si>
    <r>
      <t xml:space="preserve">     30" - 45</t>
    </r>
    <r>
      <rPr>
        <vertAlign val="superscript"/>
        <sz val="14"/>
        <rFont val="FDOT"/>
      </rPr>
      <t>o</t>
    </r>
    <r>
      <rPr>
        <sz val="14"/>
        <rFont val="FDOT"/>
      </rPr>
      <t xml:space="preserve"> BEND</t>
    </r>
  </si>
  <si>
    <r>
      <t xml:space="preserve">     36" - 11.25</t>
    </r>
    <r>
      <rPr>
        <vertAlign val="superscript"/>
        <sz val="14"/>
        <rFont val="FDOT"/>
      </rPr>
      <t>o</t>
    </r>
    <r>
      <rPr>
        <sz val="14"/>
        <rFont val="FDOT"/>
      </rPr>
      <t xml:space="preserve"> BEND</t>
    </r>
  </si>
  <si>
    <r>
      <t xml:space="preserve">     36" - 45</t>
    </r>
    <r>
      <rPr>
        <vertAlign val="superscript"/>
        <sz val="14"/>
        <rFont val="FDOT"/>
      </rPr>
      <t>o</t>
    </r>
    <r>
      <rPr>
        <sz val="14"/>
        <rFont val="FDOT"/>
      </rPr>
      <t xml:space="preserve"> BEND</t>
    </r>
  </si>
  <si>
    <t xml:space="preserve">     36" X 30" TEE</t>
  </si>
  <si>
    <t xml:space="preserve">     30" CAP</t>
  </si>
  <si>
    <t xml:space="preserve">     24" CAP</t>
  </si>
  <si>
    <t xml:space="preserve">     36" CAP</t>
  </si>
  <si>
    <t>GATE VALVES</t>
  </si>
  <si>
    <t xml:space="preserve">     30" GATE VALVE</t>
  </si>
  <si>
    <t xml:space="preserve">     36" GATE VALVE</t>
  </si>
  <si>
    <t>AIR RELEASE VALVE</t>
  </si>
  <si>
    <t xml:space="preserve">     2" FOR WATER MAIN</t>
  </si>
  <si>
    <t>CONNECT TO EXISTING WATER MAIN</t>
  </si>
  <si>
    <t xml:space="preserve">     CONNECT TO EXISTING 30" WATER MAIN</t>
  </si>
  <si>
    <t xml:space="preserve">     CONNECT TO EXISTING 36" WATER MAIN</t>
  </si>
  <si>
    <t xml:space="preserve">     ABANDON EXISTING 16" WATER MAIN</t>
  </si>
  <si>
    <t xml:space="preserve">     ABANDON EXISTING 18" WATER MAIN</t>
  </si>
  <si>
    <t xml:space="preserve">     ABANDON EXISTING 24" WATER MAIN</t>
  </si>
  <si>
    <r>
      <t>CUT IN ONE DEFLECTION WITH (4) 45</t>
    </r>
    <r>
      <rPr>
        <vertAlign val="superscript"/>
        <sz val="14"/>
        <rFont val="FDOT"/>
      </rPr>
      <t>o</t>
    </r>
    <r>
      <rPr>
        <sz val="14"/>
        <rFont val="FDOT"/>
      </rPr>
      <t xml:space="preserve"> BENDS (FORCE MAIN)</t>
    </r>
  </si>
  <si>
    <t>FIRE HYDRANT ASSEMBLY</t>
  </si>
  <si>
    <t xml:space="preserve">     12" PVC DR 18</t>
  </si>
  <si>
    <t xml:space="preserve">     24" STEEL CASING</t>
  </si>
  <si>
    <t xml:space="preserve">     20" STEEL CASING</t>
  </si>
  <si>
    <t xml:space="preserve">     12" GATE VALVE</t>
  </si>
  <si>
    <t xml:space="preserve">     10" GATE VALVE</t>
  </si>
  <si>
    <t xml:space="preserve">     36" X 12" TEE</t>
  </si>
  <si>
    <t xml:space="preserve">     36" X 10" TEE</t>
  </si>
  <si>
    <t xml:space="preserve">     12" X 6" REDUCER</t>
  </si>
  <si>
    <t xml:space="preserve">     10" X 6" REDUCER</t>
  </si>
  <si>
    <t>120-4</t>
  </si>
  <si>
    <t>SUBSOIL EXCAVATION (CONTINGENCY)</t>
  </si>
  <si>
    <t>OPTIONAL BASE, BASE GROUP 04 (6" LIMEROCK DRIVE)</t>
  </si>
  <si>
    <t>350-3-1</t>
  </si>
  <si>
    <t>425-1-361</t>
  </si>
  <si>
    <t>INLETS, CURB, TYPE P-6, &lt;10'</t>
  </si>
  <si>
    <t>430-982-125</t>
  </si>
  <si>
    <t>MITERED END SECTION, OPTIONAL ROUND, 18" CD</t>
  </si>
  <si>
    <t>520-2-4</t>
  </si>
  <si>
    <t>PERFORMANCE TURF, SOD (CONTINGENCY - 20%)</t>
  </si>
  <si>
    <t>570-1-2A</t>
  </si>
  <si>
    <t>CONCRETE CURB AND GUTTER, TYPE E</t>
  </si>
  <si>
    <t>CONCRETE CURB AND GUTTER, TYPE F</t>
  </si>
  <si>
    <t>CONCRETE CURB AND GUTTER, TYPE D</t>
  </si>
  <si>
    <t>550-60-123</t>
  </si>
  <si>
    <t>FENCE GATE, TYPE A, DBL, 12.1-18.0' OPENING (CONTINGENCY)</t>
  </si>
  <si>
    <t>B180351LAC, CONSTRUCTION -  ALICO ROAD WIDENING FROM BEN HILL GRIFFIN PARKWAY TO AIRPORT HAUL ROAD</t>
  </si>
  <si>
    <t>PROJECT TOTAL</t>
  </si>
  <si>
    <t>**Quantities are not guaranteed.  Final payment will be based on actual quantities.</t>
  </si>
  <si>
    <t>(Use Words to Write Total)</t>
  </si>
  <si>
    <r>
      <t xml:space="preserve">Alico Road Widening - Ben Hill Griffin to Airport Haul RD
</t>
    </r>
    <r>
      <rPr>
        <b/>
        <i/>
        <sz val="18"/>
        <color rgb="FFFF0000"/>
        <rFont val="Arial"/>
        <family val="2"/>
      </rPr>
      <t>BASE BID</t>
    </r>
  </si>
  <si>
    <r>
      <t xml:space="preserve">Alico Road Widening - Ben Hill Griffin to Airport Haul RD
</t>
    </r>
    <r>
      <rPr>
        <b/>
        <i/>
        <sz val="18"/>
        <color rgb="FFFF0000"/>
        <rFont val="Arial"/>
        <family val="2"/>
      </rPr>
      <t>ALTERNATE BID</t>
    </r>
  </si>
  <si>
    <t>PROJECT TOTAL (INCLUDING ALTERNATE 000A)</t>
  </si>
  <si>
    <t>PROJECT TOTAL (EXCLUDING ALTERNATE 000A)</t>
  </si>
  <si>
    <t>PROJECT TOTAL (INCLUDING ALTERNATE 000A):</t>
  </si>
  <si>
    <r>
      <rPr>
        <b/>
        <sz val="12"/>
        <rFont val="Arial"/>
        <family val="2"/>
      </rPr>
      <t>Contract Time:</t>
    </r>
    <r>
      <rPr>
        <sz val="12"/>
        <rFont val="Arial"/>
        <family val="2"/>
      </rPr>
      <t xml:space="preserve">
From Notice to Proceed to Final Acceptance: </t>
    </r>
    <r>
      <rPr>
        <b/>
        <sz val="12"/>
        <rFont val="Arial"/>
        <family val="2"/>
      </rPr>
      <t>913 Calendar Days</t>
    </r>
    <r>
      <rPr>
        <sz val="12"/>
        <rFont val="Arial"/>
        <family val="2"/>
      </rPr>
      <t xml:space="preserve"> </t>
    </r>
    <r>
      <rPr>
        <sz val="9"/>
        <rFont val="Arial"/>
        <family val="2"/>
      </rPr>
      <t xml:space="preserve">
</t>
    </r>
    <r>
      <rPr>
        <sz val="11"/>
        <rFont val="Arial"/>
        <family val="2"/>
      </rPr>
      <t xml:space="preserve">
</t>
    </r>
    <r>
      <rPr>
        <b/>
        <sz val="11"/>
        <rFont val="Arial"/>
        <family val="2"/>
      </rPr>
      <t xml:space="preserve">Pricing: </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 responsibility to verify all pricing and calculations are CORRECT.  Lee County is not responsible for errors in formulas or calculations contained within Excel document(s).  REMINDER: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t>
    </r>
  </si>
  <si>
    <t>OPTIONAL BASE, BASE GROUP 01 (LIMEROCK)</t>
  </si>
  <si>
    <t>OPTIONAL BASE, BASE GROUP 09 (LIMEROCK)</t>
  </si>
  <si>
    <t>OPTIONAL BASE, BASE GROUP 11 (LIMEROCK)</t>
  </si>
  <si>
    <t xml:space="preserve">     10" PVC DR 18</t>
  </si>
  <si>
    <t>FURNISH AND INSTALL 42" STEEL CASING</t>
  </si>
  <si>
    <t>OPTIONAL BID INSTRUCTIONS:  Bidders MUST bid option line item.</t>
  </si>
  <si>
    <t xml:space="preserve">OPTIONAL TOTAL: </t>
  </si>
  <si>
    <r>
      <t xml:space="preserve">Alico Road Widening - Ben Hill Griffin to Airport Haul RD
</t>
    </r>
    <r>
      <rPr>
        <b/>
        <i/>
        <sz val="18"/>
        <color rgb="FFFF0000"/>
        <rFont val="Times New Roman"/>
        <family val="1"/>
      </rPr>
      <t>OPTIONAL BID- STEEL CASING</t>
    </r>
  </si>
  <si>
    <t>OPTIONAL TOTAL:</t>
  </si>
  <si>
    <t>ABANDON EXISTING WATER MAIN - REMOVAL</t>
  </si>
  <si>
    <r>
      <t xml:space="preserve">ABANDON EXISTING WATER MAIN - GROUT </t>
    </r>
    <r>
      <rPr>
        <i/>
        <sz val="14"/>
        <rFont val="FDOT"/>
      </rPr>
      <t>(*Item 13 may be in lieu of Item 7)</t>
    </r>
  </si>
  <si>
    <t xml:space="preserve">     30" DIP PRESSURE CLASS 250</t>
  </si>
  <si>
    <t xml:space="preserve">     36" DIP PRESSURE CLASS 250</t>
  </si>
  <si>
    <t xml:space="preserve">     24" DIP PRESSURE CLASS 250</t>
  </si>
  <si>
    <r>
      <t xml:space="preserve">Lee County, Florida Department of Transportation
</t>
    </r>
    <r>
      <rPr>
        <b/>
        <u/>
        <sz val="18"/>
        <rFont val="Arial"/>
        <family val="2"/>
      </rPr>
      <t xml:space="preserve">PROPOSAL FORM
</t>
    </r>
    <r>
      <rPr>
        <b/>
        <u/>
        <sz val="18"/>
        <color rgb="FFFF0000"/>
        <rFont val="Arial"/>
        <family val="2"/>
      </rPr>
      <t>ADDENDUM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</si>
</sst>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00"/>
    <numFmt numFmtId="165" formatCode="#,##0.000"/>
  </numFmts>
  <fonts count="45">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2"/>
      <color indexed="10"/>
      <name val="Arial"/>
      <family val="2"/>
    </font>
    <font>
      <sz val="12"/>
      <color indexed="57"/>
      <name val="Arial"/>
      <family val="2"/>
    </font>
    <font>
      <sz val="12"/>
      <color indexed="12"/>
      <name val="Arial"/>
      <family val="2"/>
    </font>
    <font>
      <sz val="10"/>
      <color indexed="57"/>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sz val="14"/>
      <color theme="1"/>
      <name val="FDOT"/>
    </font>
    <font>
      <vertAlign val="superscript"/>
      <sz val="14"/>
      <name val="FDOT"/>
    </font>
    <font>
      <sz val="14"/>
      <color theme="0" tint="-4.9989318521683403E-2"/>
      <name val="FDOT"/>
    </font>
    <font>
      <b/>
      <sz val="16"/>
      <name val="Arial"/>
      <family val="2"/>
    </font>
    <font>
      <b/>
      <sz val="14"/>
      <name val="Arial"/>
      <family val="2"/>
    </font>
    <font>
      <b/>
      <sz val="14"/>
      <color theme="1"/>
      <name val="Arial"/>
      <family val="2"/>
    </font>
    <font>
      <b/>
      <i/>
      <sz val="14"/>
      <color theme="3" tint="0.39997558519241921"/>
      <name val="Arial"/>
      <family val="2"/>
    </font>
    <font>
      <b/>
      <i/>
      <sz val="20"/>
      <color theme="0"/>
      <name val="Arial"/>
      <family val="2"/>
    </font>
    <font>
      <sz val="8"/>
      <color theme="1"/>
      <name val="Arial"/>
      <family val="2"/>
    </font>
    <font>
      <b/>
      <i/>
      <sz val="18"/>
      <color rgb="FF000000"/>
      <name val="Arial"/>
      <family val="2"/>
    </font>
    <font>
      <b/>
      <i/>
      <sz val="18"/>
      <color rgb="FFFF0000"/>
      <name val="Arial"/>
      <family val="2"/>
    </font>
    <font>
      <b/>
      <u/>
      <sz val="18"/>
      <color rgb="FFFF0000"/>
      <name val="Arial"/>
      <family val="2"/>
    </font>
    <font>
      <b/>
      <sz val="11"/>
      <name val="Arial"/>
      <family val="2"/>
    </font>
    <font>
      <sz val="11"/>
      <name val="Arial"/>
      <family val="2"/>
    </font>
    <font>
      <i/>
      <sz val="14"/>
      <name val="FDOT"/>
    </font>
    <font>
      <b/>
      <sz val="18"/>
      <name val="Times New Roman"/>
      <family val="1"/>
    </font>
    <font>
      <sz val="18"/>
      <name val="Times New Roman"/>
      <family val="1"/>
    </font>
    <font>
      <sz val="10"/>
      <name val="Times New Roman"/>
      <family val="1"/>
    </font>
    <font>
      <sz val="8"/>
      <color theme="1"/>
      <name val="Times New Roman"/>
      <family val="1"/>
    </font>
    <font>
      <b/>
      <i/>
      <sz val="18"/>
      <color rgb="FF000000"/>
      <name val="Times New Roman"/>
      <family val="1"/>
    </font>
    <font>
      <b/>
      <i/>
      <sz val="18"/>
      <color rgb="FFFF0000"/>
      <name val="Times New Roman"/>
      <family val="1"/>
    </font>
    <font>
      <b/>
      <sz val="14"/>
      <name val="Times New Roman"/>
      <family val="1"/>
    </font>
    <font>
      <sz val="14"/>
      <color indexed="10"/>
      <name val="Times New Roman"/>
      <family val="1"/>
    </font>
    <font>
      <sz val="14"/>
      <color indexed="12"/>
      <name val="Times New Roman"/>
      <family val="1"/>
    </font>
    <font>
      <sz val="14"/>
      <name val="Arial"/>
      <family val="2"/>
    </font>
    <font>
      <sz val="14"/>
      <name val="Times New Roman"/>
      <family val="1"/>
    </font>
    <font>
      <b/>
      <i/>
      <sz val="16"/>
      <name val="Times New Roman"/>
      <family val="1"/>
    </font>
    <font>
      <sz val="9"/>
      <name val="Times New Roman"/>
      <family val="1"/>
    </font>
  </fonts>
  <fills count="11">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s>
  <cellStyleXfs count="6">
    <xf numFmtId="0" fontId="0" fillId="0" borderId="0"/>
    <xf numFmtId="44" fontId="2" fillId="0" borderId="0" applyFont="0" applyFill="0" applyBorder="0" applyAlignment="0" applyProtection="0"/>
    <xf numFmtId="0" fontId="5" fillId="0" borderId="0"/>
    <xf numFmtId="43" fontId="2" fillId="0" borderId="0" applyFont="0" applyFill="0" applyBorder="0" applyAlignment="0" applyProtection="0"/>
    <xf numFmtId="0" fontId="5" fillId="0" borderId="0"/>
    <xf numFmtId="0" fontId="1" fillId="0" borderId="0"/>
  </cellStyleXfs>
  <cellXfs count="159">
    <xf numFmtId="0" fontId="0" fillId="0" borderId="0" xfId="0"/>
    <xf numFmtId="0" fontId="4" fillId="0" borderId="9" xfId="0" applyFont="1" applyFill="1" applyBorder="1" applyAlignment="1">
      <alignment vertical="center"/>
    </xf>
    <xf numFmtId="0" fontId="4" fillId="0" borderId="3"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0" fillId="0" borderId="11" xfId="0" applyNumberFormat="1" applyFill="1" applyBorder="1" applyAlignment="1">
      <alignment horizontal="center" vertical="center"/>
    </xf>
    <xf numFmtId="0" fontId="16" fillId="0" borderId="1" xfId="0" applyNumberFormat="1" applyFont="1" applyFill="1" applyBorder="1" applyAlignment="1" applyProtection="1">
      <alignment horizontal="left" vertical="center"/>
      <protection locked="0"/>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1" xfId="0" applyNumberFormat="1" applyFont="1" applyFill="1" applyBorder="1" applyAlignment="1" applyProtection="1">
      <alignment horizontal="left" vertical="center" wrapText="1"/>
      <protection locked="0"/>
    </xf>
    <xf numFmtId="49" fontId="16" fillId="0" borderId="1" xfId="0" applyNumberFormat="1" applyFont="1" applyFill="1" applyBorder="1" applyAlignment="1">
      <alignment horizontal="left" vertical="center"/>
    </xf>
    <xf numFmtId="49" fontId="16" fillId="0" borderId="1" xfId="0" applyNumberFormat="1" applyFont="1" applyFill="1" applyBorder="1" applyAlignment="1" applyProtection="1">
      <alignment horizontal="left" vertical="center"/>
      <protection locked="0"/>
    </xf>
    <xf numFmtId="49" fontId="16"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165" fontId="16" fillId="0" borderId="1" xfId="0" applyNumberFormat="1" applyFont="1" applyFill="1" applyBorder="1" applyAlignment="1">
      <alignment horizontal="right" vertical="center"/>
    </xf>
    <xf numFmtId="165" fontId="16" fillId="0" borderId="1" xfId="3" applyNumberFormat="1" applyFont="1" applyFill="1" applyBorder="1" applyAlignment="1">
      <alignment horizontal="right" vertical="center"/>
    </xf>
    <xf numFmtId="165" fontId="16" fillId="0" borderId="1" xfId="4" applyNumberFormat="1" applyFont="1" applyFill="1" applyBorder="1" applyAlignment="1">
      <alignment horizontal="right" vertical="center"/>
    </xf>
    <xf numFmtId="44" fontId="16" fillId="0" borderId="1" xfId="0" applyNumberFormat="1" applyFont="1" applyFill="1" applyBorder="1" applyAlignment="1">
      <alignment horizontal="right" vertical="center"/>
    </xf>
    <xf numFmtId="0" fontId="16" fillId="0" borderId="1" xfId="0" applyFont="1" applyFill="1" applyBorder="1" applyAlignment="1" applyProtection="1">
      <alignment horizontal="center" vertical="center"/>
      <protection locked="0"/>
    </xf>
    <xf numFmtId="0" fontId="4" fillId="0" borderId="0" xfId="0" applyFont="1" applyFill="1" applyAlignment="1">
      <alignment horizontal="center" vertical="center"/>
    </xf>
    <xf numFmtId="0" fontId="4" fillId="0" borderId="0" xfId="0" applyFont="1" applyFill="1" applyBorder="1" applyAlignment="1">
      <alignment vertical="center"/>
    </xf>
    <xf numFmtId="0" fontId="10" fillId="0" borderId="0" xfId="0" applyFont="1" applyFill="1" applyAlignment="1">
      <alignment vertical="center"/>
    </xf>
    <xf numFmtId="164" fontId="8" fillId="0" borderId="6" xfId="0" applyNumberFormat="1" applyFont="1" applyFill="1" applyBorder="1" applyAlignment="1">
      <alignment vertical="center"/>
    </xf>
    <xf numFmtId="0" fontId="3" fillId="0" borderId="0" xfId="0" applyFont="1" applyFill="1" applyBorder="1" applyAlignment="1">
      <alignment vertical="center"/>
    </xf>
    <xf numFmtId="0" fontId="11" fillId="0" borderId="0" xfId="0" applyFont="1" applyBorder="1" applyAlignment="1">
      <alignment horizontal="center" vertical="center" wrapText="1"/>
    </xf>
    <xf numFmtId="44" fontId="11" fillId="0" borderId="0" xfId="0" applyNumberFormat="1" applyFont="1" applyBorder="1" applyAlignment="1">
      <alignment horizontal="center" vertical="center" wrapText="1"/>
    </xf>
    <xf numFmtId="164" fontId="8" fillId="0" borderId="0" xfId="0" applyNumberFormat="1" applyFont="1" applyFill="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11" xfId="0" applyFont="1" applyBorder="1" applyAlignment="1">
      <alignment vertical="center"/>
    </xf>
    <xf numFmtId="0" fontId="0" fillId="0" borderId="11" xfId="0" applyBorder="1" applyAlignment="1">
      <alignment vertical="center"/>
    </xf>
    <xf numFmtId="0" fontId="0" fillId="0" borderId="11" xfId="0" applyBorder="1" applyAlignment="1">
      <alignment horizontal="center" vertical="center"/>
    </xf>
    <xf numFmtId="44" fontId="9" fillId="0" borderId="2" xfId="1" applyFont="1" applyFill="1" applyBorder="1" applyAlignment="1">
      <alignment horizontal="right" vertical="center"/>
    </xf>
    <xf numFmtId="44" fontId="9" fillId="0" borderId="5" xfId="1" applyFont="1" applyFill="1" applyBorder="1" applyAlignment="1">
      <alignment horizontal="right" vertical="center"/>
    </xf>
    <xf numFmtId="44" fontId="9" fillId="0" borderId="6" xfId="1" applyFont="1" applyFill="1" applyBorder="1" applyAlignment="1">
      <alignment horizontal="right" vertical="center"/>
    </xf>
    <xf numFmtId="44" fontId="7" fillId="0" borderId="4" xfId="1" applyFont="1" applyFill="1" applyBorder="1" applyAlignment="1">
      <alignment horizontal="right" vertical="center"/>
    </xf>
    <xf numFmtId="44" fontId="7" fillId="0" borderId="5" xfId="1" applyFont="1" applyFill="1" applyBorder="1" applyAlignment="1">
      <alignment horizontal="right" vertical="center"/>
    </xf>
    <xf numFmtId="44" fontId="7" fillId="0" borderId="6" xfId="1" applyFont="1" applyFill="1" applyBorder="1" applyAlignment="1">
      <alignment horizontal="right" vertical="center"/>
    </xf>
    <xf numFmtId="44" fontId="7" fillId="0" borderId="2" xfId="1" applyFont="1" applyFill="1" applyBorder="1" applyAlignment="1">
      <alignment horizontal="right" vertical="center"/>
    </xf>
    <xf numFmtId="0" fontId="3" fillId="0" borderId="0" xfId="0" applyFont="1" applyFill="1" applyAlignment="1">
      <alignment vertical="center"/>
    </xf>
    <xf numFmtId="44" fontId="0" fillId="0" borderId="0" xfId="0" applyNumberFormat="1" applyFill="1" applyAlignment="1">
      <alignment vertical="center"/>
    </xf>
    <xf numFmtId="0" fontId="5" fillId="0" borderId="0" xfId="0" applyFont="1" applyFill="1" applyAlignment="1">
      <alignment vertical="center"/>
    </xf>
    <xf numFmtId="164" fontId="3" fillId="0" borderId="12" xfId="0" applyNumberFormat="1" applyFont="1" applyFill="1" applyBorder="1" applyAlignment="1">
      <alignment vertical="center"/>
    </xf>
    <xf numFmtId="164" fontId="9" fillId="0" borderId="14" xfId="0" applyNumberFormat="1" applyFont="1" applyFill="1" applyBorder="1" applyAlignment="1">
      <alignment vertical="center"/>
    </xf>
    <xf numFmtId="164" fontId="3" fillId="0" borderId="13" xfId="0" applyNumberFormat="1" applyFont="1" applyFill="1" applyBorder="1" applyAlignment="1">
      <alignment vertical="center"/>
    </xf>
    <xf numFmtId="164" fontId="7" fillId="0" borderId="14" xfId="0" applyNumberFormat="1" applyFont="1" applyFill="1" applyBorder="1" applyAlignment="1">
      <alignment vertical="center"/>
    </xf>
    <xf numFmtId="164" fontId="0" fillId="0" borderId="0" xfId="0" applyNumberFormat="1" applyFill="1" applyBorder="1" applyAlignment="1">
      <alignment vertical="center"/>
    </xf>
    <xf numFmtId="16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4" fontId="9" fillId="0" borderId="15" xfId="1" applyFont="1" applyFill="1" applyBorder="1" applyAlignment="1">
      <alignment vertical="center"/>
    </xf>
    <xf numFmtId="44" fontId="9" fillId="0" borderId="8" xfId="1" applyFont="1" applyFill="1" applyBorder="1" applyAlignment="1">
      <alignment vertical="center"/>
    </xf>
    <xf numFmtId="44" fontId="9" fillId="0" borderId="10" xfId="1" applyFont="1" applyFill="1" applyBorder="1" applyAlignment="1">
      <alignment vertical="center"/>
    </xf>
    <xf numFmtId="44" fontId="7" fillId="0" borderId="7" xfId="1" applyFont="1" applyFill="1" applyBorder="1" applyAlignment="1">
      <alignment vertical="center"/>
    </xf>
    <xf numFmtId="44" fontId="7" fillId="0" borderId="8" xfId="1" applyFont="1" applyFill="1" applyBorder="1" applyAlignment="1">
      <alignment vertical="center"/>
    </xf>
    <xf numFmtId="44" fontId="7" fillId="0" borderId="10" xfId="1" applyFont="1" applyFill="1" applyBorder="1" applyAlignment="1">
      <alignment vertical="center"/>
    </xf>
    <xf numFmtId="44" fontId="9" fillId="0" borderId="2" xfId="1" applyFont="1" applyFill="1" applyBorder="1" applyAlignment="1">
      <alignment vertical="center"/>
    </xf>
    <xf numFmtId="44" fontId="9" fillId="0" borderId="5" xfId="1" applyFont="1" applyFill="1" applyBorder="1" applyAlignment="1">
      <alignment vertical="center"/>
    </xf>
    <xf numFmtId="44" fontId="9" fillId="0" borderId="6" xfId="1" applyFont="1" applyFill="1" applyBorder="1" applyAlignment="1">
      <alignment vertical="center"/>
    </xf>
    <xf numFmtId="44" fontId="7" fillId="0" borderId="4" xfId="1" applyFont="1" applyFill="1" applyBorder="1" applyAlignment="1">
      <alignment vertical="center"/>
    </xf>
    <xf numFmtId="44" fontId="7" fillId="0" borderId="5" xfId="1" applyFont="1" applyFill="1" applyBorder="1" applyAlignment="1">
      <alignment vertical="center"/>
    </xf>
    <xf numFmtId="44" fontId="7" fillId="0" borderId="6" xfId="1" applyFont="1" applyFill="1" applyBorder="1" applyAlignment="1">
      <alignment vertical="center"/>
    </xf>
    <xf numFmtId="44" fontId="9" fillId="0" borderId="0" xfId="1" applyFont="1" applyFill="1" applyBorder="1" applyAlignment="1">
      <alignment vertical="center"/>
    </xf>
    <xf numFmtId="44" fontId="7" fillId="0" borderId="0" xfId="1" applyFont="1" applyFill="1" applyBorder="1" applyAlignment="1">
      <alignment vertical="center"/>
    </xf>
    <xf numFmtId="0" fontId="16" fillId="0" borderId="1" xfId="4" applyFont="1" applyFill="1" applyBorder="1" applyAlignment="1">
      <alignment horizontal="center" vertical="center"/>
    </xf>
    <xf numFmtId="0" fontId="17" fillId="0" borderId="1" xfId="5" applyFont="1" applyFill="1" applyBorder="1" applyAlignment="1">
      <alignment vertical="center"/>
    </xf>
    <xf numFmtId="0" fontId="17" fillId="0" borderId="1" xfId="5" applyFont="1" applyFill="1" applyBorder="1" applyAlignment="1">
      <alignment horizontal="left" vertical="center"/>
    </xf>
    <xf numFmtId="44" fontId="3" fillId="0" borderId="0" xfId="0" applyNumberFormat="1" applyFont="1" applyFill="1" applyAlignment="1">
      <alignment vertical="center"/>
    </xf>
    <xf numFmtId="44" fontId="3" fillId="0" borderId="0" xfId="0" applyNumberFormat="1" applyFont="1" applyFill="1" applyAlignment="1">
      <alignment horizontal="left" vertical="center"/>
    </xf>
    <xf numFmtId="165" fontId="16" fillId="0" borderId="1" xfId="0" applyNumberFormat="1" applyFont="1" applyFill="1" applyBorder="1" applyAlignment="1" applyProtection="1">
      <alignment horizontal="right" vertical="center"/>
      <protection locked="0"/>
    </xf>
    <xf numFmtId="44" fontId="16" fillId="0" borderId="1" xfId="1" applyFont="1" applyFill="1" applyBorder="1" applyAlignment="1">
      <alignment horizontal="right" vertical="center"/>
    </xf>
    <xf numFmtId="44" fontId="9" fillId="0" borderId="17" xfId="1" applyFont="1" applyFill="1" applyBorder="1" applyAlignment="1">
      <alignment horizontal="right" vertical="center"/>
    </xf>
    <xf numFmtId="44" fontId="9" fillId="0" borderId="0" xfId="1" applyFont="1" applyFill="1" applyBorder="1" applyAlignment="1">
      <alignment horizontal="right" vertical="center"/>
    </xf>
    <xf numFmtId="44" fontId="9" fillId="0" borderId="9" xfId="1" applyFont="1" applyFill="1" applyBorder="1" applyAlignment="1">
      <alignment horizontal="right" vertical="center"/>
    </xf>
    <xf numFmtId="44" fontId="7" fillId="0" borderId="16" xfId="1" applyFont="1" applyFill="1" applyBorder="1" applyAlignment="1">
      <alignment horizontal="right" vertical="center"/>
    </xf>
    <xf numFmtId="44" fontId="7" fillId="0" borderId="0" xfId="1" applyFont="1" applyFill="1" applyBorder="1" applyAlignment="1">
      <alignment horizontal="right" vertical="center"/>
    </xf>
    <xf numFmtId="44" fontId="7" fillId="0" borderId="9" xfId="1" applyFont="1" applyFill="1" applyBorder="1" applyAlignment="1">
      <alignment horizontal="right" vertical="center"/>
    </xf>
    <xf numFmtId="44" fontId="16" fillId="3" borderId="1" xfId="0" applyNumberFormat="1" applyFont="1" applyFill="1" applyBorder="1" applyAlignment="1">
      <alignment horizontal="right" vertical="center"/>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164" fontId="5" fillId="5" borderId="1" xfId="0" applyNumberFormat="1" applyFont="1" applyFill="1" applyBorder="1" applyAlignment="1">
      <alignment horizontal="center" vertical="center" wrapText="1"/>
    </xf>
    <xf numFmtId="0" fontId="0" fillId="0" borderId="0" xfId="0" applyFill="1"/>
    <xf numFmtId="0" fontId="0" fillId="0" borderId="0" xfId="0" applyFill="1" applyBorder="1"/>
    <xf numFmtId="0" fontId="0" fillId="0" borderId="0" xfId="0" applyFill="1" applyBorder="1" applyAlignment="1">
      <alignment horizontal="left" vertical="center"/>
    </xf>
    <xf numFmtId="44" fontId="9" fillId="0" borderId="2" xfId="1" applyFont="1" applyFill="1" applyBorder="1" applyAlignment="1">
      <alignment horizontal="right"/>
    </xf>
    <xf numFmtId="44" fontId="9" fillId="0" borderId="5" xfId="1" applyFont="1" applyFill="1" applyBorder="1" applyAlignment="1">
      <alignment horizontal="right"/>
    </xf>
    <xf numFmtId="44" fontId="9" fillId="0" borderId="6" xfId="1" applyFont="1" applyFill="1" applyBorder="1" applyAlignment="1">
      <alignment horizontal="right"/>
    </xf>
    <xf numFmtId="44" fontId="7" fillId="0" borderId="4" xfId="1" applyFont="1" applyFill="1" applyBorder="1" applyAlignment="1">
      <alignment horizontal="right"/>
    </xf>
    <xf numFmtId="44" fontId="7" fillId="0" borderId="5" xfId="1" applyFont="1" applyFill="1" applyBorder="1" applyAlignment="1">
      <alignment horizontal="right"/>
    </xf>
    <xf numFmtId="44" fontId="7" fillId="0" borderId="6" xfId="1" applyFont="1" applyFill="1" applyBorder="1" applyAlignment="1">
      <alignment horizontal="right"/>
    </xf>
    <xf numFmtId="0" fontId="38" fillId="9" borderId="1" xfId="0" applyFont="1" applyFill="1" applyBorder="1" applyAlignment="1">
      <alignment horizontal="center" vertical="center"/>
    </xf>
    <xf numFmtId="0" fontId="38" fillId="2" borderId="1" xfId="0" applyFont="1" applyFill="1" applyBorder="1" applyAlignment="1">
      <alignment horizontal="center" vertical="center"/>
    </xf>
    <xf numFmtId="44" fontId="38" fillId="2" borderId="1" xfId="0" applyNumberFormat="1" applyFont="1" applyFill="1" applyBorder="1" applyAlignment="1">
      <alignment horizontal="center" vertical="center"/>
    </xf>
    <xf numFmtId="44" fontId="39" fillId="0" borderId="2" xfId="1" applyFont="1" applyFill="1" applyBorder="1" applyAlignment="1">
      <alignment horizontal="right"/>
    </xf>
    <xf numFmtId="44" fontId="39" fillId="0" borderId="5" xfId="1" applyFont="1" applyFill="1" applyBorder="1" applyAlignment="1">
      <alignment horizontal="right"/>
    </xf>
    <xf numFmtId="44" fontId="40" fillId="0" borderId="6" xfId="1" applyFont="1" applyFill="1" applyBorder="1" applyAlignment="1">
      <alignment horizontal="right"/>
    </xf>
    <xf numFmtId="44" fontId="39" fillId="0" borderId="4" xfId="1" applyFont="1" applyFill="1" applyBorder="1" applyAlignment="1">
      <alignment horizontal="right"/>
    </xf>
    <xf numFmtId="44" fontId="39" fillId="0" borderId="6" xfId="1" applyFont="1" applyFill="1" applyBorder="1" applyAlignment="1">
      <alignment horizontal="right"/>
    </xf>
    <xf numFmtId="0" fontId="41" fillId="0" borderId="0" xfId="0" applyFont="1" applyFill="1"/>
    <xf numFmtId="0" fontId="41" fillId="0" borderId="0" xfId="0" applyFont="1" applyFill="1" applyBorder="1"/>
    <xf numFmtId="0" fontId="41" fillId="0" borderId="0" xfId="0" applyFont="1" applyFill="1" applyBorder="1" applyAlignment="1">
      <alignment horizontal="left" vertical="center"/>
    </xf>
    <xf numFmtId="0" fontId="22" fillId="0" borderId="0" xfId="0" applyFont="1" applyFill="1" applyBorder="1"/>
    <xf numFmtId="44" fontId="16" fillId="2" borderId="1" xfId="0" applyNumberFormat="1" applyFont="1" applyFill="1" applyBorder="1" applyAlignment="1">
      <alignment horizontal="right" vertical="center"/>
    </xf>
    <xf numFmtId="0" fontId="34" fillId="5" borderId="1" xfId="0" applyFont="1" applyFill="1" applyBorder="1"/>
    <xf numFmtId="0" fontId="35" fillId="5" borderId="1" xfId="0" applyFont="1" applyFill="1" applyBorder="1" applyAlignment="1">
      <alignment horizontal="center"/>
    </xf>
    <xf numFmtId="44" fontId="42" fillId="10" borderId="1" xfId="0" applyNumberFormat="1" applyFont="1" applyFill="1" applyBorder="1" applyAlignment="1">
      <alignment horizontal="right" vertical="center"/>
    </xf>
    <xf numFmtId="0" fontId="21" fillId="2" borderId="1" xfId="0" applyFont="1" applyFill="1" applyBorder="1" applyAlignment="1">
      <alignment horizontal="center" vertical="center"/>
    </xf>
    <xf numFmtId="44" fontId="21" fillId="2" borderId="1" xfId="0" applyNumberFormat="1" applyFont="1" applyFill="1" applyBorder="1" applyAlignment="1">
      <alignment horizontal="center" vertical="center"/>
    </xf>
    <xf numFmtId="1" fontId="16" fillId="0" borderId="1" xfId="0" applyNumberFormat="1" applyFont="1" applyFill="1" applyBorder="1" applyAlignment="1">
      <alignment horizontal="left" vertical="center"/>
    </xf>
    <xf numFmtId="0" fontId="16" fillId="0" borderId="1" xfId="0" applyNumberFormat="1" applyFont="1" applyFill="1" applyBorder="1" applyAlignment="1">
      <alignment horizontal="left" vertical="center"/>
    </xf>
    <xf numFmtId="0" fontId="16" fillId="0" borderId="1" xfId="4" applyFont="1" applyFill="1" applyBorder="1" applyAlignment="1">
      <alignment horizontal="left" vertical="center"/>
    </xf>
    <xf numFmtId="0" fontId="16" fillId="2" borderId="1" xfId="0" applyFont="1" applyFill="1" applyBorder="1" applyAlignment="1" applyProtection="1">
      <alignment horizontal="center" vertical="center"/>
      <protection locked="0"/>
    </xf>
    <xf numFmtId="165" fontId="16" fillId="2" borderId="1" xfId="0" applyNumberFormat="1" applyFont="1" applyFill="1" applyBorder="1" applyAlignment="1">
      <alignment horizontal="right" vertical="center"/>
    </xf>
    <xf numFmtId="44" fontId="19" fillId="2" borderId="1" xfId="0" applyNumberFormat="1" applyFont="1" applyFill="1" applyBorder="1" applyAlignment="1">
      <alignment horizontal="right" vertical="center"/>
    </xf>
    <xf numFmtId="0" fontId="16" fillId="0" borderId="1" xfId="0" applyFont="1" applyFill="1" applyBorder="1" applyAlignment="1">
      <alignment horizontal="right" vertical="center"/>
    </xf>
    <xf numFmtId="0" fontId="16" fillId="0" borderId="1" xfId="4" applyFont="1" applyFill="1" applyBorder="1" applyAlignment="1">
      <alignment horizontal="right" vertical="center"/>
    </xf>
    <xf numFmtId="0" fontId="23" fillId="4" borderId="1" xfId="0" applyFont="1" applyFill="1" applyBorder="1" applyAlignment="1">
      <alignment horizontal="left" vertical="center"/>
    </xf>
    <xf numFmtId="0" fontId="0" fillId="0" borderId="20" xfId="0" applyBorder="1" applyAlignment="1">
      <alignment vertical="center"/>
    </xf>
    <xf numFmtId="0" fontId="0" fillId="0" borderId="19" xfId="0" applyBorder="1" applyAlignment="1">
      <alignment vertical="center"/>
    </xf>
    <xf numFmtId="44" fontId="5" fillId="0" borderId="21" xfId="0" applyNumberFormat="1" applyFont="1" applyBorder="1" applyAlignment="1">
      <alignment horizontal="center" vertical="center" wrapText="1"/>
    </xf>
    <xf numFmtId="44" fontId="5" fillId="0" borderId="21" xfId="0" applyNumberFormat="1" applyFont="1" applyFill="1" applyBorder="1" applyAlignment="1">
      <alignment horizontal="center" vertical="center"/>
    </xf>
    <xf numFmtId="0" fontId="6" fillId="0" borderId="19" xfId="0" applyFont="1" applyBorder="1" applyAlignment="1">
      <alignment vertical="center"/>
    </xf>
    <xf numFmtId="44" fontId="5" fillId="0" borderId="15" xfId="0" applyNumberFormat="1" applyFont="1" applyFill="1" applyBorder="1" applyAlignment="1">
      <alignment horizontal="center" vertical="center"/>
    </xf>
    <xf numFmtId="49" fontId="4" fillId="3" borderId="1" xfId="0" applyNumberFormat="1" applyFont="1" applyFill="1" applyBorder="1" applyAlignment="1">
      <alignment horizontal="right" vertical="center"/>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1" xfId="0" applyFont="1" applyBorder="1" applyAlignment="1">
      <alignment horizontal="center" vertical="center" wrapText="1"/>
    </xf>
    <xf numFmtId="0" fontId="6" fillId="0" borderId="0" xfId="0" applyFont="1" applyFill="1" applyBorder="1" applyAlignment="1">
      <alignment horizontal="left" vertical="center"/>
    </xf>
    <xf numFmtId="0" fontId="6" fillId="0" borderId="21" xfId="0" applyFont="1" applyFill="1" applyBorder="1" applyAlignment="1">
      <alignment horizontal="left" vertical="center"/>
    </xf>
    <xf numFmtId="0" fontId="14" fillId="0" borderId="19" xfId="0" applyFont="1" applyBorder="1" applyAlignment="1">
      <alignment horizontal="left" vertical="center" wrapText="1"/>
    </xf>
    <xf numFmtId="0" fontId="14" fillId="0" borderId="0" xfId="0" applyFont="1" applyBorder="1" applyAlignment="1">
      <alignment horizontal="left" vertical="center" wrapText="1"/>
    </xf>
    <xf numFmtId="0" fontId="14" fillId="0" borderId="21" xfId="0" applyFont="1" applyBorder="1" applyAlignment="1">
      <alignment horizontal="left" vertical="center" wrapText="1"/>
    </xf>
    <xf numFmtId="0" fontId="15" fillId="0" borderId="19" xfId="0" applyFont="1" applyBorder="1" applyAlignment="1">
      <alignment horizontal="left" vertical="center" wrapText="1"/>
    </xf>
    <xf numFmtId="0" fontId="5" fillId="0" borderId="0" xfId="0" applyFont="1" applyBorder="1" applyAlignment="1">
      <alignment horizontal="left" vertical="center" wrapText="1"/>
    </xf>
    <xf numFmtId="0" fontId="5" fillId="0" borderId="21" xfId="0" applyFont="1" applyBorder="1" applyAlignment="1">
      <alignment horizontal="left" vertical="center" wrapText="1"/>
    </xf>
    <xf numFmtId="0" fontId="5" fillId="0" borderId="19"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23" fillId="4" borderId="1" xfId="0" applyFont="1" applyFill="1" applyBorder="1" applyAlignment="1">
      <alignment horizontal="left" vertical="center"/>
    </xf>
    <xf numFmtId="0" fontId="26" fillId="7" borderId="1" xfId="0" applyFont="1" applyFill="1" applyBorder="1" applyAlignment="1" applyProtection="1">
      <alignment horizontal="center" vertical="center" wrapText="1"/>
    </xf>
    <xf numFmtId="0" fontId="26" fillId="7" borderId="1" xfId="0" applyFont="1" applyFill="1" applyBorder="1" applyAlignment="1" applyProtection="1">
      <alignment horizontal="center" vertical="center"/>
    </xf>
    <xf numFmtId="0" fontId="15" fillId="0" borderId="18" xfId="0" applyFont="1" applyFill="1" applyBorder="1" applyAlignment="1">
      <alignment horizontal="left" vertical="center" wrapText="1"/>
    </xf>
    <xf numFmtId="0" fontId="22" fillId="0" borderId="11" xfId="0" applyFont="1" applyFill="1" applyBorder="1"/>
    <xf numFmtId="49" fontId="20" fillId="2" borderId="1" xfId="0" applyNumberFormat="1" applyFont="1" applyFill="1" applyBorder="1" applyAlignment="1">
      <alignment horizontal="right" vertical="center"/>
    </xf>
    <xf numFmtId="0" fontId="5" fillId="2" borderId="1" xfId="0" applyFont="1" applyFill="1" applyBorder="1" applyAlignment="1">
      <alignment horizontal="right" vertical="center"/>
    </xf>
    <xf numFmtId="0" fontId="0" fillId="3" borderId="1" xfId="0" applyFill="1" applyBorder="1" applyAlignment="1">
      <alignment horizontal="right" vertical="center"/>
    </xf>
    <xf numFmtId="0" fontId="24" fillId="6" borderId="1" xfId="0" applyFont="1" applyFill="1" applyBorder="1" applyAlignment="1">
      <alignment horizontal="left" vertical="center" wrapText="1"/>
    </xf>
    <xf numFmtId="0" fontId="25" fillId="0" borderId="0" xfId="0" applyFont="1" applyBorder="1" applyAlignment="1">
      <alignment horizontal="center" vertical="top"/>
    </xf>
    <xf numFmtId="0" fontId="32" fillId="8" borderId="1" xfId="0" applyFont="1" applyFill="1" applyBorder="1" applyAlignment="1">
      <alignment horizontal="center" vertical="center"/>
    </xf>
    <xf numFmtId="0" fontId="33" fillId="8" borderId="1" xfId="0" applyFont="1" applyFill="1" applyBorder="1" applyAlignment="1">
      <alignment horizontal="center" vertical="center"/>
    </xf>
    <xf numFmtId="0" fontId="36" fillId="7" borderId="1" xfId="0" applyFont="1" applyFill="1" applyBorder="1" applyAlignment="1" applyProtection="1">
      <alignment horizontal="center" vertical="center" wrapText="1"/>
    </xf>
    <xf numFmtId="0" fontId="36" fillId="7" borderId="1" xfId="0" applyFont="1" applyFill="1" applyBorder="1" applyAlignment="1" applyProtection="1">
      <alignment horizontal="center" vertical="center"/>
    </xf>
    <xf numFmtId="0" fontId="43" fillId="10" borderId="1" xfId="0" applyFont="1" applyFill="1" applyBorder="1" applyAlignment="1">
      <alignment horizontal="right" indent="1"/>
    </xf>
    <xf numFmtId="0" fontId="44" fillId="0" borderId="18" xfId="0" applyFont="1" applyFill="1" applyBorder="1" applyAlignment="1">
      <alignment horizontal="left" vertical="center" wrapText="1"/>
    </xf>
  </cellXfs>
  <cellStyles count="6">
    <cellStyle name="Comma" xfId="3" builtinId="3"/>
    <cellStyle name="Currency" xfId="1" builtinId="4"/>
    <cellStyle name="Normal" xfId="0" builtinId="0"/>
    <cellStyle name="Normal 2" xfId="2"/>
    <cellStyle name="Normal 2 3" xfId="4"/>
    <cellStyle name="Normal 2 4" xfId="5"/>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2078566</xdr:colOff>
      <xdr:row>4</xdr:row>
      <xdr:rowOff>142875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348"/>
  <sheetViews>
    <sheetView tabSelected="1" topLeftCell="B1" zoomScaleNormal="100" workbookViewId="0">
      <selection activeCell="A12" sqref="A12:F15"/>
    </sheetView>
  </sheetViews>
  <sheetFormatPr defaultColWidth="9.140625" defaultRowHeight="15"/>
  <cols>
    <col min="1" max="1" width="17.28515625" style="42" customWidth="1"/>
    <col min="2" max="2" width="114.5703125" style="42" bestFit="1" customWidth="1"/>
    <col min="3" max="3" width="9.28515625" style="42" bestFit="1" customWidth="1"/>
    <col min="4" max="4" width="17" style="42" bestFit="1" customWidth="1"/>
    <col min="5" max="5" width="17.140625" style="70" bestFit="1" customWidth="1"/>
    <col min="6" max="6" width="26.85546875" style="71" bestFit="1" customWidth="1"/>
    <col min="7" max="7" width="28" style="4" hidden="1" customWidth="1"/>
    <col min="8" max="8" width="27.42578125" style="4" hidden="1" customWidth="1"/>
    <col min="9" max="9" width="27.28515625" style="4" hidden="1" customWidth="1"/>
    <col min="10" max="10" width="22" style="4" hidden="1" customWidth="1"/>
    <col min="11" max="11" width="21.140625" style="4" hidden="1" customWidth="1"/>
    <col min="12" max="12" width="21.85546875" style="4" hidden="1" customWidth="1"/>
    <col min="13" max="13" width="17.28515625" style="4" hidden="1" customWidth="1"/>
    <col min="14" max="17" width="14.42578125" style="4" hidden="1" customWidth="1"/>
    <col min="18" max="19" width="16.85546875" style="4" hidden="1" customWidth="1"/>
    <col min="20" max="29" width="14.42578125" style="4" hidden="1" customWidth="1"/>
    <col min="30" max="30" width="14.140625" style="4" customWidth="1"/>
    <col min="31" max="33" width="9.140625" style="4"/>
    <col min="34" max="34" width="14.7109375" style="4" customWidth="1"/>
    <col min="35" max="16384" width="9.140625" style="4"/>
  </cols>
  <sheetData>
    <row r="1" spans="1:30" ht="15.75">
      <c r="A1" s="120"/>
      <c r="B1" s="127" t="s">
        <v>359</v>
      </c>
      <c r="C1" s="127"/>
      <c r="D1" s="127"/>
      <c r="E1" s="127"/>
      <c r="F1" s="128"/>
      <c r="G1" s="22" t="s">
        <v>3</v>
      </c>
      <c r="H1" s="22" t="s">
        <v>9</v>
      </c>
      <c r="I1" s="22" t="s">
        <v>10</v>
      </c>
      <c r="J1" s="22" t="s">
        <v>3</v>
      </c>
      <c r="K1" s="22" t="s">
        <v>9</v>
      </c>
      <c r="L1" s="22" t="s">
        <v>10</v>
      </c>
      <c r="M1" s="3"/>
      <c r="N1" s="3"/>
      <c r="O1" s="3"/>
      <c r="P1" s="3"/>
      <c r="Q1" s="3"/>
      <c r="R1" s="3"/>
      <c r="S1" s="3"/>
      <c r="T1" s="3"/>
      <c r="U1" s="3"/>
      <c r="V1" s="3"/>
      <c r="W1" s="3"/>
      <c r="X1" s="3"/>
      <c r="Y1" s="3"/>
      <c r="Z1" s="3"/>
      <c r="AA1" s="3"/>
      <c r="AB1" s="3"/>
      <c r="AC1" s="3"/>
      <c r="AD1" s="3"/>
    </row>
    <row r="2" spans="1:30" ht="15.75">
      <c r="A2" s="121"/>
      <c r="B2" s="129"/>
      <c r="C2" s="129"/>
      <c r="D2" s="129"/>
      <c r="E2" s="129"/>
      <c r="F2" s="130"/>
      <c r="G2" s="23" t="s">
        <v>3</v>
      </c>
      <c r="H2" s="23" t="s">
        <v>3</v>
      </c>
      <c r="I2" s="23"/>
      <c r="J2" s="23" t="s">
        <v>3</v>
      </c>
      <c r="K2" s="23" t="s">
        <v>3</v>
      </c>
      <c r="L2" s="23" t="s">
        <v>3</v>
      </c>
      <c r="M2" s="3"/>
      <c r="N2" s="3"/>
      <c r="O2" s="3"/>
      <c r="P2" s="3"/>
      <c r="Q2" s="3"/>
      <c r="R2" s="3"/>
      <c r="S2" s="3" t="s">
        <v>14</v>
      </c>
      <c r="T2" s="3"/>
      <c r="U2" s="3"/>
      <c r="V2" s="3"/>
      <c r="W2" s="3"/>
      <c r="X2" s="3"/>
      <c r="Y2" s="3"/>
      <c r="Z2" s="3"/>
      <c r="AA2" s="3"/>
      <c r="AB2" s="3"/>
      <c r="AC2" s="3"/>
      <c r="AD2" s="3"/>
    </row>
    <row r="3" spans="1:30" ht="24.95" customHeight="1">
      <c r="A3" s="121"/>
      <c r="B3" s="129"/>
      <c r="C3" s="129"/>
      <c r="D3" s="129"/>
      <c r="E3" s="129"/>
      <c r="F3" s="130"/>
      <c r="G3" s="1" t="s">
        <v>8</v>
      </c>
      <c r="H3" s="2" t="s">
        <v>0</v>
      </c>
      <c r="I3" s="2" t="s">
        <v>0</v>
      </c>
      <c r="J3" s="2" t="s">
        <v>8</v>
      </c>
      <c r="K3" s="2" t="s">
        <v>0</v>
      </c>
      <c r="L3" s="2" t="s">
        <v>0</v>
      </c>
      <c r="M3" s="3"/>
      <c r="N3" s="3"/>
      <c r="O3" s="3"/>
      <c r="P3" s="3"/>
      <c r="Q3" s="3"/>
      <c r="R3" s="3"/>
      <c r="S3" s="3"/>
      <c r="T3" s="3"/>
      <c r="U3" s="3"/>
      <c r="V3" s="3">
        <v>52.5</v>
      </c>
      <c r="W3" s="3"/>
      <c r="X3" s="3">
        <f>AVERAGE(T3,U3,V3)</f>
        <v>52.5</v>
      </c>
      <c r="Y3" s="3"/>
      <c r="Z3" s="3"/>
      <c r="AA3" s="3"/>
      <c r="AB3" s="3"/>
      <c r="AC3" s="3"/>
      <c r="AD3" s="3"/>
    </row>
    <row r="4" spans="1:30">
      <c r="A4" s="121"/>
      <c r="B4" s="129"/>
      <c r="C4" s="129"/>
      <c r="D4" s="129"/>
      <c r="E4" s="129"/>
      <c r="F4" s="130"/>
      <c r="G4" s="24" t="s">
        <v>3</v>
      </c>
      <c r="H4" s="25" t="e">
        <f>+#REF!*0.1</f>
        <v>#REF!</v>
      </c>
      <c r="I4" s="25" t="e">
        <f>+#REF!*0.1</f>
        <v>#REF!</v>
      </c>
      <c r="J4" s="24"/>
      <c r="K4" s="25" t="e">
        <f>+#REF!*0.1</f>
        <v>#REF!</v>
      </c>
      <c r="L4" s="25" t="e">
        <f>+#REF!*0.1</f>
        <v>#REF!</v>
      </c>
      <c r="N4" s="24"/>
      <c r="O4" s="24"/>
      <c r="P4" s="24"/>
      <c r="Q4" s="24"/>
      <c r="R4" s="24"/>
      <c r="S4" s="24"/>
      <c r="T4" s="24"/>
      <c r="U4" s="24"/>
      <c r="V4" s="24"/>
      <c r="W4" s="24"/>
      <c r="X4" s="24"/>
      <c r="Y4" s="24"/>
      <c r="Z4" s="24"/>
      <c r="AA4" s="24"/>
      <c r="AB4" s="24"/>
      <c r="AC4" s="24"/>
      <c r="AD4" s="26"/>
    </row>
    <row r="5" spans="1:30" ht="20.25">
      <c r="A5" s="121"/>
      <c r="B5" s="27"/>
      <c r="C5" s="27"/>
      <c r="D5" s="27"/>
      <c r="E5" s="28"/>
      <c r="F5" s="122"/>
      <c r="G5" s="24"/>
      <c r="H5" s="29"/>
      <c r="I5" s="29"/>
      <c r="J5" s="24"/>
      <c r="K5" s="29"/>
      <c r="L5" s="29"/>
      <c r="N5" s="24"/>
      <c r="O5" s="24"/>
      <c r="P5" s="24"/>
      <c r="Q5" s="24"/>
      <c r="R5" s="24"/>
      <c r="S5" s="24"/>
      <c r="T5" s="24"/>
      <c r="U5" s="24"/>
      <c r="V5" s="24"/>
      <c r="W5" s="24"/>
      <c r="X5" s="24"/>
      <c r="Y5" s="24"/>
      <c r="Z5" s="24"/>
      <c r="AA5" s="24"/>
      <c r="AB5" s="24"/>
      <c r="AC5" s="24"/>
      <c r="AD5" s="26"/>
    </row>
    <row r="6" spans="1:30">
      <c r="A6" s="121"/>
      <c r="B6" s="30"/>
      <c r="C6" s="30"/>
      <c r="D6" s="31"/>
      <c r="E6" s="5"/>
      <c r="F6" s="123"/>
      <c r="G6" s="24"/>
      <c r="H6" s="29"/>
      <c r="I6" s="29"/>
      <c r="J6" s="24"/>
      <c r="K6" s="29"/>
      <c r="L6" s="29"/>
      <c r="N6" s="24"/>
      <c r="O6" s="24"/>
      <c r="P6" s="24"/>
      <c r="Q6" s="24"/>
      <c r="R6" s="24"/>
      <c r="S6" s="24"/>
      <c r="T6" s="24"/>
      <c r="U6" s="24"/>
      <c r="V6" s="24"/>
      <c r="W6" s="24"/>
      <c r="X6" s="24"/>
      <c r="Y6" s="24"/>
      <c r="Z6" s="24"/>
      <c r="AA6" s="24"/>
      <c r="AB6" s="24"/>
      <c r="AC6" s="24"/>
      <c r="AD6" s="26"/>
    </row>
    <row r="7" spans="1:30">
      <c r="A7" s="124" t="s">
        <v>16</v>
      </c>
      <c r="B7" s="32"/>
      <c r="C7" s="33"/>
      <c r="D7" s="34"/>
      <c r="E7" s="6"/>
      <c r="F7" s="125"/>
      <c r="G7" s="35">
        <v>13143.92</v>
      </c>
      <c r="H7" s="36">
        <f>+G7*E21</f>
        <v>0</v>
      </c>
      <c r="I7" s="37" t="e">
        <f>+#REF!*G7</f>
        <v>#REF!</v>
      </c>
      <c r="J7" s="38">
        <v>6461.72</v>
      </c>
      <c r="K7" s="39">
        <f>+J7*E21</f>
        <v>0</v>
      </c>
      <c r="L7" s="40" t="e">
        <f>+J7*#REF!</f>
        <v>#REF!</v>
      </c>
      <c r="Q7" s="4">
        <f>32.82*6000</f>
        <v>196920</v>
      </c>
      <c r="R7" s="4" t="s">
        <v>15</v>
      </c>
      <c r="S7" s="4" t="s">
        <v>13</v>
      </c>
      <c r="T7" s="4" t="s">
        <v>11</v>
      </c>
      <c r="X7" s="3">
        <v>20000</v>
      </c>
      <c r="Y7" s="4" t="s">
        <v>12</v>
      </c>
      <c r="Z7" s="4">
        <f>X7*34.57</f>
        <v>691400</v>
      </c>
    </row>
    <row r="8" spans="1:30">
      <c r="A8" s="121"/>
      <c r="B8" s="30"/>
      <c r="C8" s="30"/>
      <c r="D8" s="31"/>
      <c r="E8" s="5"/>
      <c r="F8" s="123"/>
      <c r="G8" s="35"/>
      <c r="H8" s="36"/>
      <c r="I8" s="37"/>
      <c r="J8" s="38"/>
      <c r="K8" s="39"/>
      <c r="L8" s="40"/>
      <c r="X8" s="3"/>
    </row>
    <row r="9" spans="1:30">
      <c r="A9" s="124" t="s">
        <v>17</v>
      </c>
      <c r="B9" s="131" t="s">
        <v>335</v>
      </c>
      <c r="C9" s="131"/>
      <c r="D9" s="131"/>
      <c r="E9" s="131"/>
      <c r="F9" s="132"/>
      <c r="G9" s="35"/>
      <c r="H9" s="36"/>
      <c r="I9" s="37"/>
      <c r="J9" s="38"/>
      <c r="K9" s="39"/>
      <c r="L9" s="40"/>
      <c r="X9" s="3"/>
    </row>
    <row r="10" spans="1:30">
      <c r="A10" s="121"/>
      <c r="B10" s="30"/>
      <c r="C10" s="30"/>
      <c r="D10" s="31"/>
      <c r="E10" s="5"/>
      <c r="F10" s="123"/>
      <c r="G10" s="35"/>
      <c r="H10" s="36"/>
      <c r="I10" s="37"/>
      <c r="J10" s="38"/>
      <c r="K10" s="39"/>
      <c r="L10" s="40"/>
      <c r="X10" s="3"/>
    </row>
    <row r="11" spans="1:30">
      <c r="A11" s="133" t="s">
        <v>26</v>
      </c>
      <c r="B11" s="134"/>
      <c r="C11" s="134"/>
      <c r="D11" s="134"/>
      <c r="E11" s="134"/>
      <c r="F11" s="135"/>
      <c r="G11" s="41"/>
      <c r="H11" s="39"/>
      <c r="I11" s="37"/>
      <c r="J11" s="38"/>
      <c r="K11" s="39"/>
      <c r="L11" s="40"/>
      <c r="O11" s="4">
        <v>158.97999999999999</v>
      </c>
      <c r="R11" s="4">
        <v>120</v>
      </c>
      <c r="S11" s="4">
        <v>120</v>
      </c>
      <c r="X11" s="3"/>
    </row>
    <row r="12" spans="1:30">
      <c r="A12" s="136" t="s">
        <v>344</v>
      </c>
      <c r="B12" s="137"/>
      <c r="C12" s="137"/>
      <c r="D12" s="137"/>
      <c r="E12" s="137"/>
      <c r="F12" s="138"/>
      <c r="G12" s="35">
        <v>8.98</v>
      </c>
      <c r="H12" s="36" t="e">
        <f>+G12*#REF!</f>
        <v>#REF!</v>
      </c>
      <c r="I12" s="37" t="e">
        <f>+#REF!*G12</f>
        <v>#REF!</v>
      </c>
      <c r="J12" s="38">
        <v>1.8</v>
      </c>
      <c r="K12" s="39" t="e">
        <f>+J12*#REF!</f>
        <v>#REF!</v>
      </c>
      <c r="L12" s="40" t="e">
        <f>+J12*#REF!</f>
        <v>#REF!</v>
      </c>
      <c r="O12" s="4">
        <v>4.22</v>
      </c>
      <c r="P12" s="4">
        <v>5.5</v>
      </c>
      <c r="R12" s="4">
        <v>4</v>
      </c>
      <c r="S12" s="4">
        <v>4</v>
      </c>
      <c r="T12" s="4">
        <v>3.32</v>
      </c>
      <c r="V12" s="4">
        <v>8.11</v>
      </c>
      <c r="X12" s="3">
        <f>AVERAGE(T12,U12,V12)</f>
        <v>5.7149999999999999</v>
      </c>
    </row>
    <row r="13" spans="1:30">
      <c r="A13" s="139"/>
      <c r="B13" s="137"/>
      <c r="C13" s="137"/>
      <c r="D13" s="137"/>
      <c r="E13" s="137"/>
      <c r="F13" s="138"/>
      <c r="G13" s="35"/>
      <c r="H13" s="36"/>
      <c r="I13" s="37"/>
      <c r="J13" s="38"/>
      <c r="K13" s="39"/>
      <c r="L13" s="40"/>
      <c r="R13" s="4">
        <v>7</v>
      </c>
      <c r="S13" s="4">
        <v>12</v>
      </c>
      <c r="X13" s="3"/>
    </row>
    <row r="14" spans="1:30">
      <c r="A14" s="139"/>
      <c r="B14" s="137"/>
      <c r="C14" s="137"/>
      <c r="D14" s="137"/>
      <c r="E14" s="137"/>
      <c r="F14" s="138"/>
      <c r="G14" s="35">
        <v>8.3000000000000007</v>
      </c>
      <c r="H14" s="36" t="e">
        <f>+G14*#REF!</f>
        <v>#REF!</v>
      </c>
      <c r="I14" s="37" t="e">
        <f>+#REF!*G14</f>
        <v>#REF!</v>
      </c>
      <c r="J14" s="38">
        <v>3.1</v>
      </c>
      <c r="K14" s="39" t="e">
        <f>+J14*#REF!</f>
        <v>#REF!</v>
      </c>
      <c r="L14" s="40" t="e">
        <f>+J14*#REF!</f>
        <v>#REF!</v>
      </c>
      <c r="O14" s="4">
        <v>3.65</v>
      </c>
      <c r="P14" s="4">
        <v>10.6</v>
      </c>
      <c r="R14" s="4">
        <v>4</v>
      </c>
      <c r="S14" s="4">
        <v>3</v>
      </c>
      <c r="T14" s="4">
        <v>14.97</v>
      </c>
      <c r="U14" s="4">
        <v>32.99</v>
      </c>
      <c r="V14" s="4">
        <v>20.43</v>
      </c>
      <c r="X14" s="3">
        <f>AVERAGE(T14,U14,V14)</f>
        <v>22.796666666666667</v>
      </c>
    </row>
    <row r="15" spans="1:30" ht="131.25" customHeight="1">
      <c r="A15" s="140"/>
      <c r="B15" s="141"/>
      <c r="C15" s="141"/>
      <c r="D15" s="141"/>
      <c r="E15" s="141"/>
      <c r="F15" s="142"/>
      <c r="G15" s="35"/>
      <c r="H15" s="36"/>
      <c r="I15" s="37"/>
      <c r="J15" s="38"/>
      <c r="K15" s="39"/>
      <c r="L15" s="40"/>
      <c r="R15" s="4">
        <v>140</v>
      </c>
      <c r="S15" s="4">
        <v>145</v>
      </c>
      <c r="X15" s="3"/>
    </row>
    <row r="16" spans="1:30" ht="45" customHeight="1">
      <c r="A16" s="144" t="s">
        <v>339</v>
      </c>
      <c r="B16" s="145"/>
      <c r="C16" s="145"/>
      <c r="D16" s="145"/>
      <c r="E16" s="145"/>
      <c r="F16" s="145"/>
      <c r="G16" s="35">
        <v>1.4</v>
      </c>
      <c r="H16" s="36" t="e">
        <f>+G16*#REF!</f>
        <v>#REF!</v>
      </c>
      <c r="I16" s="37" t="e">
        <f>+#REF!*G16</f>
        <v>#REF!</v>
      </c>
      <c r="J16" s="38">
        <v>1.69</v>
      </c>
      <c r="K16" s="39" t="e">
        <f>+J16*#REF!</f>
        <v>#REF!</v>
      </c>
      <c r="L16" s="40" t="e">
        <f>+J16*#REF!</f>
        <v>#REF!</v>
      </c>
      <c r="O16" s="4">
        <v>3.24</v>
      </c>
      <c r="P16" s="4">
        <v>4.3</v>
      </c>
      <c r="R16" s="4">
        <v>3</v>
      </c>
      <c r="S16" s="4">
        <v>3</v>
      </c>
      <c r="T16" s="4">
        <v>4.08</v>
      </c>
      <c r="U16" s="4">
        <v>11.6</v>
      </c>
      <c r="V16" s="4">
        <v>4.8099999999999996</v>
      </c>
      <c r="X16" s="3">
        <f>AVERAGE(T16,U16,V16)</f>
        <v>6.8299999999999992</v>
      </c>
    </row>
    <row r="17" spans="1:33" ht="20.100000000000001" customHeight="1">
      <c r="A17" s="143" t="s">
        <v>18</v>
      </c>
      <c r="B17" s="143"/>
      <c r="C17" s="143"/>
      <c r="D17" s="143"/>
      <c r="E17" s="143"/>
      <c r="F17" s="143"/>
      <c r="G17" s="41">
        <v>6.96</v>
      </c>
      <c r="H17" s="39" t="e">
        <f>+G17*#REF!</f>
        <v>#REF!</v>
      </c>
      <c r="I17" s="37" t="e">
        <f>+#REF!*G17</f>
        <v>#REF!</v>
      </c>
      <c r="J17" s="38">
        <v>6.96</v>
      </c>
      <c r="K17" s="39" t="e">
        <f>+J17*#REF!</f>
        <v>#REF!</v>
      </c>
      <c r="L17" s="40" t="e">
        <f>+J17*#REF!</f>
        <v>#REF!</v>
      </c>
      <c r="P17" s="4">
        <v>7.55</v>
      </c>
      <c r="R17" s="4">
        <v>12.5</v>
      </c>
      <c r="S17" s="4">
        <v>8</v>
      </c>
      <c r="T17" s="4">
        <v>12.9</v>
      </c>
      <c r="V17" s="4">
        <v>15.3</v>
      </c>
      <c r="X17" s="3">
        <f>AVERAGE(T17,U17,V17)</f>
        <v>14.100000000000001</v>
      </c>
      <c r="AG17" s="42"/>
    </row>
    <row r="18" spans="1:33" ht="20.100000000000001" customHeight="1">
      <c r="A18" s="109" t="s">
        <v>19</v>
      </c>
      <c r="B18" s="109" t="s">
        <v>20</v>
      </c>
      <c r="C18" s="109" t="s">
        <v>21</v>
      </c>
      <c r="D18" s="109" t="s">
        <v>22</v>
      </c>
      <c r="E18" s="110" t="s">
        <v>23</v>
      </c>
      <c r="F18" s="110" t="s">
        <v>24</v>
      </c>
      <c r="G18" s="41">
        <v>6.96</v>
      </c>
      <c r="H18" s="39" t="e">
        <f>+G18*#REF!</f>
        <v>#REF!</v>
      </c>
      <c r="I18" s="37" t="e">
        <f>+#REF!*G18</f>
        <v>#REF!</v>
      </c>
      <c r="J18" s="38">
        <v>6.96</v>
      </c>
      <c r="K18" s="39" t="e">
        <f>+J18*#REF!</f>
        <v>#REF!</v>
      </c>
      <c r="L18" s="40" t="e">
        <f>+J18*#REF!</f>
        <v>#REF!</v>
      </c>
      <c r="O18" s="4">
        <v>4.78</v>
      </c>
      <c r="R18" s="4">
        <v>9</v>
      </c>
      <c r="X18" s="3"/>
      <c r="AG18" s="42"/>
    </row>
    <row r="19" spans="1:33" ht="20.100000000000001" customHeight="1">
      <c r="A19" s="8" t="s">
        <v>27</v>
      </c>
      <c r="B19" s="7" t="s">
        <v>45</v>
      </c>
      <c r="C19" s="14" t="s">
        <v>1</v>
      </c>
      <c r="D19" s="17">
        <v>1</v>
      </c>
      <c r="E19" s="73">
        <v>0</v>
      </c>
      <c r="F19" s="20">
        <f>ROUND(E19*D19,2)</f>
        <v>0</v>
      </c>
      <c r="G19" s="41"/>
      <c r="H19" s="39"/>
      <c r="I19" s="37"/>
      <c r="J19" s="38"/>
      <c r="K19" s="39"/>
      <c r="L19" s="40"/>
      <c r="P19" s="4">
        <v>1</v>
      </c>
      <c r="R19" s="4">
        <v>1</v>
      </c>
      <c r="S19" s="4">
        <v>2</v>
      </c>
      <c r="T19" s="4">
        <v>2.12</v>
      </c>
      <c r="U19" s="4">
        <v>5.09</v>
      </c>
      <c r="V19" s="4">
        <v>2.57</v>
      </c>
      <c r="X19" s="3">
        <f>AVERAGE(T19,U19,V19)</f>
        <v>3.26</v>
      </c>
    </row>
    <row r="20" spans="1:33" ht="20.100000000000001" customHeight="1">
      <c r="A20" s="8" t="s">
        <v>28</v>
      </c>
      <c r="B20" s="7" t="s">
        <v>46</v>
      </c>
      <c r="C20" s="14" t="s">
        <v>1</v>
      </c>
      <c r="D20" s="17">
        <v>1</v>
      </c>
      <c r="E20" s="73">
        <v>0</v>
      </c>
      <c r="F20" s="20">
        <f t="shared" ref="F20:F29" si="0">ROUND(E20*D20,0)</f>
        <v>0</v>
      </c>
      <c r="G20" s="41"/>
      <c r="H20" s="39"/>
      <c r="I20" s="37"/>
      <c r="J20" s="38"/>
      <c r="K20" s="39"/>
      <c r="L20" s="40"/>
      <c r="X20" s="3"/>
    </row>
    <row r="21" spans="1:33" ht="20.100000000000001" customHeight="1">
      <c r="A21" s="8" t="s">
        <v>30</v>
      </c>
      <c r="B21" s="8" t="s">
        <v>58</v>
      </c>
      <c r="C21" s="14" t="s">
        <v>5</v>
      </c>
      <c r="D21" s="17">
        <v>33320</v>
      </c>
      <c r="E21" s="73">
        <v>0</v>
      </c>
      <c r="F21" s="20">
        <f>ROUND(E21*D21,0)</f>
        <v>0</v>
      </c>
      <c r="G21" s="41"/>
      <c r="H21" s="39"/>
      <c r="I21" s="37"/>
      <c r="J21" s="38"/>
      <c r="K21" s="39"/>
      <c r="L21" s="40"/>
      <c r="X21" s="3"/>
    </row>
    <row r="22" spans="1:33" ht="20.100000000000001" customHeight="1">
      <c r="A22" s="8" t="s">
        <v>29</v>
      </c>
      <c r="B22" s="8" t="s">
        <v>47</v>
      </c>
      <c r="C22" s="14" t="s">
        <v>5</v>
      </c>
      <c r="D22" s="17">
        <v>1444</v>
      </c>
      <c r="E22" s="73">
        <v>0</v>
      </c>
      <c r="F22" s="20">
        <f>ROUND(E22*D22,0)</f>
        <v>0</v>
      </c>
      <c r="G22" s="41">
        <v>6.35</v>
      </c>
      <c r="H22" s="39">
        <f>+G22*E27</f>
        <v>0</v>
      </c>
      <c r="I22" s="37" t="e">
        <f>+#REF!*G22</f>
        <v>#REF!</v>
      </c>
      <c r="J22" s="38">
        <v>6.35</v>
      </c>
      <c r="K22" s="39">
        <f>+J22*E27</f>
        <v>0</v>
      </c>
      <c r="L22" s="40" t="e">
        <f>+J22*#REF!</f>
        <v>#REF!</v>
      </c>
      <c r="M22" s="4">
        <v>4262.0709999999999</v>
      </c>
      <c r="N22" s="4" t="s">
        <v>7</v>
      </c>
      <c r="O22" s="44">
        <v>3.97</v>
      </c>
      <c r="P22" s="4">
        <v>3.4</v>
      </c>
      <c r="T22" s="4">
        <v>4.38</v>
      </c>
      <c r="X22" s="3">
        <f>AVERAGE(T22,U22,V22)</f>
        <v>4.38</v>
      </c>
    </row>
    <row r="23" spans="1:33" ht="20.100000000000001" customHeight="1">
      <c r="A23" s="8" t="s">
        <v>31</v>
      </c>
      <c r="B23" s="8" t="s">
        <v>59</v>
      </c>
      <c r="C23" s="14" t="s">
        <v>5</v>
      </c>
      <c r="D23" s="17">
        <v>1449</v>
      </c>
      <c r="E23" s="73">
        <v>0</v>
      </c>
      <c r="F23" s="20">
        <f t="shared" si="0"/>
        <v>0</v>
      </c>
      <c r="G23" s="35">
        <v>10.36</v>
      </c>
      <c r="H23" s="36" t="e">
        <f>+G23*#REF!</f>
        <v>#REF!</v>
      </c>
      <c r="I23" s="37" t="e">
        <f>+#REF!*G23</f>
        <v>#REF!</v>
      </c>
      <c r="J23" s="38">
        <v>9.4</v>
      </c>
      <c r="K23" s="39" t="e">
        <f>+J23*#REF!</f>
        <v>#REF!</v>
      </c>
      <c r="L23" s="40" t="e">
        <f>+J23*#REF!</f>
        <v>#REF!</v>
      </c>
      <c r="O23" s="4">
        <v>9.3000000000000007</v>
      </c>
      <c r="P23" s="4">
        <v>6.75</v>
      </c>
      <c r="R23" s="4">
        <v>12</v>
      </c>
      <c r="S23" s="4">
        <v>9</v>
      </c>
      <c r="T23" s="4">
        <v>11.14</v>
      </c>
      <c r="V23" s="4">
        <v>12.73</v>
      </c>
      <c r="X23" s="3">
        <f>AVERAGE(T23,U23,V23)</f>
        <v>11.935</v>
      </c>
    </row>
    <row r="24" spans="1:33" ht="20.100000000000001" customHeight="1">
      <c r="A24" s="8" t="s">
        <v>60</v>
      </c>
      <c r="B24" s="8" t="s">
        <v>61</v>
      </c>
      <c r="C24" s="14" t="s">
        <v>2</v>
      </c>
      <c r="D24" s="17">
        <v>39</v>
      </c>
      <c r="E24" s="73">
        <v>0</v>
      </c>
      <c r="F24" s="20">
        <f t="shared" si="0"/>
        <v>0</v>
      </c>
      <c r="G24" s="35"/>
      <c r="H24" s="36"/>
      <c r="I24" s="37"/>
      <c r="J24" s="38"/>
      <c r="K24" s="39"/>
      <c r="L24" s="40"/>
      <c r="R24" s="4">
        <v>55</v>
      </c>
      <c r="S24" s="4">
        <v>70</v>
      </c>
      <c r="X24" s="3"/>
    </row>
    <row r="25" spans="1:33" ht="20.100000000000001" customHeight="1">
      <c r="A25" s="8" t="s">
        <v>32</v>
      </c>
      <c r="B25" s="8" t="s">
        <v>48</v>
      </c>
      <c r="C25" s="14" t="s">
        <v>1</v>
      </c>
      <c r="D25" s="17">
        <v>1</v>
      </c>
      <c r="E25" s="73">
        <v>0</v>
      </c>
      <c r="F25" s="20">
        <f t="shared" si="0"/>
        <v>0</v>
      </c>
      <c r="G25" s="35"/>
      <c r="H25" s="36"/>
      <c r="I25" s="37"/>
      <c r="J25" s="38"/>
      <c r="K25" s="39"/>
      <c r="L25" s="40"/>
      <c r="X25" s="3"/>
    </row>
    <row r="26" spans="1:33" ht="20.100000000000001" customHeight="1">
      <c r="A26" s="111" t="s">
        <v>33</v>
      </c>
      <c r="B26" s="8" t="s">
        <v>62</v>
      </c>
      <c r="C26" s="14" t="s">
        <v>1</v>
      </c>
      <c r="D26" s="17">
        <v>1</v>
      </c>
      <c r="E26" s="73">
        <v>0</v>
      </c>
      <c r="F26" s="20">
        <f>ROUND(E26*D26,0)</f>
        <v>0</v>
      </c>
      <c r="G26" s="35">
        <v>8.19</v>
      </c>
      <c r="H26" s="36" t="e">
        <f>+G26*#REF!</f>
        <v>#REF!</v>
      </c>
      <c r="I26" s="37" t="e">
        <f>+#REF!*G26</f>
        <v>#REF!</v>
      </c>
      <c r="J26" s="38">
        <v>19.329999999999998</v>
      </c>
      <c r="K26" s="39" t="e">
        <f>+J26*#REF!</f>
        <v>#REF!</v>
      </c>
      <c r="L26" s="40" t="e">
        <f>+J26*#REF!</f>
        <v>#REF!</v>
      </c>
      <c r="O26" s="4">
        <v>25.91</v>
      </c>
      <c r="P26" s="4">
        <v>24.9</v>
      </c>
      <c r="R26" s="4">
        <v>35</v>
      </c>
      <c r="S26" s="4">
        <v>35</v>
      </c>
      <c r="T26" s="4">
        <v>33.76</v>
      </c>
      <c r="V26" s="4">
        <v>40.79</v>
      </c>
      <c r="X26" s="3">
        <f>AVERAGE(T26,U26,V26)</f>
        <v>37.274999999999999</v>
      </c>
    </row>
    <row r="27" spans="1:33" ht="20.100000000000001" customHeight="1" thickBot="1">
      <c r="A27" s="111" t="s">
        <v>34</v>
      </c>
      <c r="B27" s="8" t="s">
        <v>63</v>
      </c>
      <c r="C27" s="14" t="s">
        <v>4</v>
      </c>
      <c r="D27" s="17">
        <v>23657</v>
      </c>
      <c r="E27" s="73">
        <v>0</v>
      </c>
      <c r="F27" s="20">
        <f t="shared" si="0"/>
        <v>0</v>
      </c>
      <c r="G27" s="74"/>
      <c r="H27" s="75"/>
      <c r="I27" s="76"/>
      <c r="J27" s="77"/>
      <c r="K27" s="78"/>
      <c r="L27" s="79"/>
      <c r="X27" s="3"/>
    </row>
    <row r="28" spans="1:33" ht="20.100000000000001" customHeight="1" thickBot="1">
      <c r="A28" s="111" t="s">
        <v>319</v>
      </c>
      <c r="B28" s="8" t="s">
        <v>320</v>
      </c>
      <c r="C28" s="14" t="s">
        <v>4</v>
      </c>
      <c r="D28" s="17">
        <v>500</v>
      </c>
      <c r="E28" s="73">
        <v>0</v>
      </c>
      <c r="F28" s="20">
        <f t="shared" si="0"/>
        <v>0</v>
      </c>
      <c r="G28" s="45"/>
      <c r="H28" s="46" t="e">
        <f>+#REF!+#REF!+#REF!</f>
        <v>#REF!</v>
      </c>
      <c r="I28" s="46" t="e">
        <f>+#REF!+#REF!+#REF!</f>
        <v>#REF!</v>
      </c>
      <c r="J28" s="47"/>
      <c r="K28" s="48" t="e">
        <f>+#REF!+#REF!+#REF!</f>
        <v>#REF!</v>
      </c>
      <c r="L28" s="48" t="e">
        <f>+#REF!+#REF!+#REF!</f>
        <v>#REF!</v>
      </c>
      <c r="M28" s="49"/>
      <c r="N28" s="49"/>
      <c r="O28" s="49"/>
      <c r="P28" s="49"/>
      <c r="Q28" s="49"/>
      <c r="R28" s="49"/>
      <c r="S28" s="49"/>
      <c r="T28" s="49"/>
      <c r="U28" s="49"/>
      <c r="V28" s="49"/>
      <c r="W28" s="49"/>
      <c r="X28" s="3"/>
      <c r="Y28" s="49"/>
      <c r="Z28" s="49"/>
      <c r="AA28" s="49"/>
      <c r="AB28" s="49"/>
      <c r="AC28" s="49"/>
      <c r="AD28" s="3"/>
    </row>
    <row r="29" spans="1:33" ht="20.100000000000001" customHeight="1">
      <c r="A29" s="111" t="s">
        <v>35</v>
      </c>
      <c r="B29" s="9" t="s">
        <v>49</v>
      </c>
      <c r="C29" s="14" t="s">
        <v>4</v>
      </c>
      <c r="D29" s="17">
        <v>245784</v>
      </c>
      <c r="E29" s="73">
        <v>0</v>
      </c>
      <c r="F29" s="20">
        <f t="shared" si="0"/>
        <v>0</v>
      </c>
      <c r="G29" s="50"/>
      <c r="H29" s="51"/>
      <c r="I29" s="51"/>
      <c r="J29" s="50"/>
      <c r="K29" s="52"/>
      <c r="L29" s="52"/>
      <c r="M29" s="49"/>
      <c r="N29" s="49"/>
      <c r="O29" s="49"/>
      <c r="P29" s="49"/>
      <c r="Q29" s="49"/>
      <c r="R29" s="49"/>
      <c r="S29" s="49"/>
      <c r="T29" s="49"/>
      <c r="U29" s="49"/>
      <c r="V29" s="49"/>
      <c r="W29" s="49"/>
      <c r="X29" s="3"/>
      <c r="Y29" s="49"/>
      <c r="Z29" s="49"/>
      <c r="AA29" s="49"/>
      <c r="AB29" s="49"/>
      <c r="AC29" s="49"/>
      <c r="AD29" s="3"/>
    </row>
    <row r="30" spans="1:33" ht="20.100000000000001" customHeight="1">
      <c r="A30" s="111" t="s">
        <v>36</v>
      </c>
      <c r="B30" s="9" t="s">
        <v>65</v>
      </c>
      <c r="C30" s="14" t="s">
        <v>6</v>
      </c>
      <c r="D30" s="17">
        <v>110728</v>
      </c>
      <c r="E30" s="73">
        <v>0</v>
      </c>
      <c r="F30" s="20">
        <f t="shared" ref="F30:F58" si="1">ROUND(E30*D30,0)</f>
        <v>0</v>
      </c>
      <c r="G30" s="3"/>
      <c r="H30" s="3"/>
      <c r="I30" s="3"/>
      <c r="J30" s="3"/>
      <c r="K30" s="3"/>
      <c r="L30" s="3"/>
      <c r="M30" s="3"/>
      <c r="N30" s="3"/>
      <c r="O30" s="3"/>
      <c r="P30" s="3"/>
      <c r="Q30" s="3"/>
      <c r="R30" s="3"/>
      <c r="S30" s="3"/>
      <c r="T30" s="3"/>
      <c r="U30" s="3"/>
      <c r="V30" s="3"/>
      <c r="W30" s="3"/>
      <c r="X30" s="3"/>
      <c r="Y30" s="3"/>
      <c r="Z30" s="3"/>
      <c r="AA30" s="3"/>
      <c r="AB30" s="3"/>
      <c r="AC30" s="3"/>
      <c r="AD30" s="3"/>
    </row>
    <row r="31" spans="1:33" ht="20.100000000000001" customHeight="1">
      <c r="A31" s="8" t="s">
        <v>36</v>
      </c>
      <c r="B31" s="10" t="s">
        <v>64</v>
      </c>
      <c r="C31" s="14" t="s">
        <v>6</v>
      </c>
      <c r="D31" s="17">
        <v>1021</v>
      </c>
      <c r="E31" s="73">
        <v>0</v>
      </c>
      <c r="F31" s="20">
        <f t="shared" si="1"/>
        <v>0</v>
      </c>
      <c r="G31" s="3"/>
      <c r="H31" s="3"/>
      <c r="I31" s="3"/>
      <c r="J31" s="3"/>
      <c r="K31" s="3"/>
      <c r="L31" s="3"/>
      <c r="M31" s="3"/>
      <c r="N31" s="3"/>
      <c r="O31" s="3"/>
      <c r="P31" s="3"/>
      <c r="Q31" s="3"/>
      <c r="R31" s="3"/>
      <c r="S31" s="3"/>
      <c r="T31" s="3"/>
      <c r="U31" s="3"/>
      <c r="V31" s="3"/>
      <c r="W31" s="3"/>
      <c r="X31" s="3"/>
      <c r="Y31" s="3"/>
      <c r="Z31" s="3"/>
      <c r="AA31" s="3"/>
      <c r="AB31" s="3"/>
      <c r="AC31" s="3"/>
      <c r="AD31" s="3"/>
    </row>
    <row r="32" spans="1:33" ht="20.100000000000001" customHeight="1">
      <c r="A32" s="8" t="s">
        <v>66</v>
      </c>
      <c r="B32" s="10" t="s">
        <v>345</v>
      </c>
      <c r="C32" s="14" t="s">
        <v>6</v>
      </c>
      <c r="D32" s="17">
        <v>31426</v>
      </c>
      <c r="E32" s="73">
        <v>0</v>
      </c>
      <c r="F32" s="20">
        <f t="shared" si="1"/>
        <v>0</v>
      </c>
      <c r="G32" s="3"/>
      <c r="H32" s="3"/>
      <c r="I32" s="3"/>
      <c r="J32" s="3"/>
      <c r="K32" s="3"/>
      <c r="L32" s="3"/>
      <c r="M32" s="3"/>
      <c r="N32" s="3"/>
      <c r="O32" s="3"/>
      <c r="P32" s="3"/>
      <c r="Q32" s="3"/>
      <c r="R32" s="3"/>
      <c r="S32" s="3"/>
      <c r="T32" s="3"/>
      <c r="U32" s="3"/>
      <c r="V32" s="3"/>
      <c r="W32" s="3"/>
      <c r="X32" s="3"/>
      <c r="Y32" s="3"/>
      <c r="Z32" s="3"/>
      <c r="AA32" s="3"/>
      <c r="AB32" s="3"/>
      <c r="AC32" s="3"/>
      <c r="AD32" s="3"/>
    </row>
    <row r="33" spans="1:30" ht="20.100000000000001" customHeight="1">
      <c r="A33" s="8" t="s">
        <v>37</v>
      </c>
      <c r="B33" s="7" t="s">
        <v>321</v>
      </c>
      <c r="C33" s="14" t="s">
        <v>6</v>
      </c>
      <c r="D33" s="17">
        <v>3946</v>
      </c>
      <c r="E33" s="73">
        <v>0</v>
      </c>
      <c r="F33" s="20">
        <f t="shared" si="1"/>
        <v>0</v>
      </c>
      <c r="G33" s="3"/>
      <c r="H33" s="3"/>
      <c r="I33" s="3"/>
      <c r="J33" s="3"/>
      <c r="K33" s="3"/>
      <c r="L33" s="3"/>
      <c r="M33" s="3"/>
      <c r="N33" s="3"/>
      <c r="O33" s="3"/>
      <c r="P33" s="3"/>
      <c r="Q33" s="3"/>
      <c r="R33" s="3"/>
      <c r="S33" s="3"/>
      <c r="T33" s="3"/>
      <c r="U33" s="3"/>
      <c r="V33" s="3"/>
      <c r="W33" s="3"/>
      <c r="X33" s="3"/>
      <c r="Y33" s="3"/>
      <c r="Z33" s="3"/>
      <c r="AA33" s="3"/>
      <c r="AB33" s="3"/>
      <c r="AC33" s="3"/>
      <c r="AD33" s="3"/>
    </row>
    <row r="34" spans="1:30" ht="20.100000000000001" customHeight="1">
      <c r="A34" s="8" t="s">
        <v>67</v>
      </c>
      <c r="B34" s="7" t="s">
        <v>346</v>
      </c>
      <c r="C34" s="14" t="s">
        <v>6</v>
      </c>
      <c r="D34" s="17">
        <v>6829</v>
      </c>
      <c r="E34" s="73">
        <v>0</v>
      </c>
      <c r="F34" s="20">
        <f t="shared" si="1"/>
        <v>0</v>
      </c>
      <c r="G34" s="3"/>
      <c r="H34" s="3"/>
      <c r="I34" s="3"/>
      <c r="J34" s="3"/>
      <c r="K34" s="3"/>
      <c r="L34" s="3"/>
      <c r="M34" s="3"/>
      <c r="N34" s="3"/>
      <c r="O34" s="3"/>
      <c r="P34" s="3"/>
      <c r="Q34" s="3"/>
      <c r="R34" s="3"/>
      <c r="S34" s="3"/>
      <c r="T34" s="3"/>
      <c r="U34" s="3"/>
      <c r="V34" s="3"/>
      <c r="W34" s="3"/>
      <c r="X34" s="3"/>
      <c r="Y34" s="3"/>
      <c r="Z34" s="3"/>
      <c r="AA34" s="3"/>
      <c r="AB34" s="3"/>
      <c r="AC34" s="3"/>
      <c r="AD34" s="3"/>
    </row>
    <row r="35" spans="1:30" ht="20.100000000000001" customHeight="1">
      <c r="A35" s="8" t="s">
        <v>68</v>
      </c>
      <c r="B35" s="10" t="s">
        <v>347</v>
      </c>
      <c r="C35" s="14" t="s">
        <v>6</v>
      </c>
      <c r="D35" s="17">
        <v>89048</v>
      </c>
      <c r="E35" s="73">
        <v>0</v>
      </c>
      <c r="F35" s="20">
        <f t="shared" si="1"/>
        <v>0</v>
      </c>
      <c r="G35" s="3"/>
      <c r="H35" s="3"/>
      <c r="I35" s="3"/>
      <c r="J35" s="3"/>
      <c r="K35" s="3"/>
      <c r="L35" s="3"/>
      <c r="M35" s="3"/>
      <c r="N35" s="3"/>
      <c r="O35" s="3"/>
      <c r="P35" s="3"/>
      <c r="Q35" s="3"/>
      <c r="R35" s="3"/>
      <c r="S35" s="3"/>
      <c r="T35" s="3"/>
      <c r="U35" s="3"/>
      <c r="V35" s="3"/>
      <c r="W35" s="3"/>
      <c r="X35" s="3"/>
      <c r="Y35" s="3"/>
      <c r="Z35" s="3"/>
      <c r="AA35" s="3"/>
      <c r="AB35" s="3"/>
      <c r="AC35" s="3"/>
      <c r="AD35" s="3"/>
    </row>
    <row r="36" spans="1:30" ht="20.100000000000001" customHeight="1">
      <c r="A36" s="8" t="s">
        <v>69</v>
      </c>
      <c r="B36" s="7" t="s">
        <v>71</v>
      </c>
      <c r="C36" s="14" t="s">
        <v>6</v>
      </c>
      <c r="D36" s="17">
        <v>5020</v>
      </c>
      <c r="E36" s="73">
        <v>0</v>
      </c>
      <c r="F36" s="20">
        <f t="shared" si="1"/>
        <v>0</v>
      </c>
      <c r="G36" s="3"/>
      <c r="H36" s="3"/>
      <c r="I36" s="3"/>
      <c r="J36" s="3"/>
      <c r="K36" s="3"/>
      <c r="L36" s="3"/>
      <c r="M36" s="3"/>
      <c r="N36" s="3"/>
      <c r="O36" s="3"/>
      <c r="P36" s="3"/>
      <c r="Q36" s="3"/>
      <c r="R36" s="3"/>
      <c r="S36" s="3"/>
      <c r="T36" s="3"/>
      <c r="U36" s="3"/>
      <c r="V36" s="3"/>
      <c r="W36" s="3"/>
      <c r="X36" s="3"/>
      <c r="Y36" s="3"/>
      <c r="Z36" s="3"/>
      <c r="AA36" s="3"/>
      <c r="AB36" s="3"/>
      <c r="AC36" s="3"/>
      <c r="AD36" s="3"/>
    </row>
    <row r="37" spans="1:30" ht="20.100000000000001" customHeight="1">
      <c r="A37" s="8" t="s">
        <v>70</v>
      </c>
      <c r="B37" s="7" t="s">
        <v>72</v>
      </c>
      <c r="C37" s="14" t="s">
        <v>6</v>
      </c>
      <c r="D37" s="17">
        <v>5418</v>
      </c>
      <c r="E37" s="73">
        <v>0</v>
      </c>
      <c r="F37" s="20">
        <f t="shared" si="1"/>
        <v>0</v>
      </c>
      <c r="G37" s="3"/>
      <c r="H37" s="3"/>
      <c r="I37" s="3"/>
      <c r="J37" s="3"/>
      <c r="K37" s="3"/>
      <c r="L37" s="3"/>
      <c r="M37" s="3"/>
      <c r="N37" s="3"/>
      <c r="O37" s="3"/>
      <c r="P37" s="3"/>
      <c r="Q37" s="3"/>
      <c r="R37" s="3"/>
      <c r="S37" s="3"/>
      <c r="T37" s="3"/>
      <c r="U37" s="3"/>
      <c r="V37" s="3"/>
      <c r="W37" s="3"/>
      <c r="X37" s="3"/>
      <c r="Y37" s="3"/>
      <c r="Z37" s="3"/>
      <c r="AA37" s="3"/>
      <c r="AB37" s="3"/>
      <c r="AC37" s="3"/>
      <c r="AD37" s="3"/>
    </row>
    <row r="38" spans="1:30" ht="20.100000000000001" customHeight="1">
      <c r="A38" s="8" t="s">
        <v>73</v>
      </c>
      <c r="B38" s="8" t="s">
        <v>77</v>
      </c>
      <c r="C38" s="14" t="s">
        <v>7</v>
      </c>
      <c r="D38" s="18">
        <v>1523</v>
      </c>
      <c r="E38" s="73">
        <v>0</v>
      </c>
      <c r="F38" s="20">
        <f t="shared" si="1"/>
        <v>0</v>
      </c>
      <c r="G38" s="3"/>
      <c r="H38" s="3"/>
      <c r="I38" s="3"/>
      <c r="J38" s="3"/>
      <c r="K38" s="3"/>
      <c r="L38" s="3"/>
      <c r="M38" s="3"/>
      <c r="N38" s="3"/>
      <c r="O38" s="3"/>
      <c r="P38" s="3"/>
      <c r="Q38" s="3"/>
      <c r="R38" s="3"/>
      <c r="S38" s="3"/>
      <c r="T38" s="3"/>
      <c r="U38" s="3"/>
      <c r="V38" s="3"/>
      <c r="W38" s="3"/>
      <c r="X38" s="3"/>
      <c r="Y38" s="3"/>
      <c r="Z38" s="3"/>
      <c r="AA38" s="3"/>
      <c r="AB38" s="3"/>
      <c r="AC38" s="3"/>
      <c r="AD38" s="3"/>
    </row>
    <row r="39" spans="1:30" ht="20.100000000000001" customHeight="1">
      <c r="A39" s="8" t="s">
        <v>38</v>
      </c>
      <c r="B39" s="8" t="s">
        <v>79</v>
      </c>
      <c r="C39" s="14" t="s">
        <v>7</v>
      </c>
      <c r="D39" s="18">
        <v>742</v>
      </c>
      <c r="E39" s="73">
        <v>0</v>
      </c>
      <c r="F39" s="20">
        <f t="shared" si="1"/>
        <v>0</v>
      </c>
      <c r="G39" s="3"/>
      <c r="H39" s="3"/>
      <c r="I39" s="3"/>
      <c r="J39" s="3"/>
      <c r="K39" s="3"/>
      <c r="L39" s="3"/>
      <c r="M39" s="3"/>
      <c r="N39" s="3"/>
      <c r="O39" s="3"/>
      <c r="P39" s="3"/>
      <c r="Q39" s="3"/>
      <c r="R39" s="3"/>
      <c r="S39" s="3"/>
      <c r="T39" s="3"/>
      <c r="U39" s="3"/>
      <c r="V39" s="3"/>
      <c r="W39" s="3"/>
      <c r="X39" s="3"/>
      <c r="Y39" s="3"/>
      <c r="Z39" s="3"/>
      <c r="AA39" s="3"/>
      <c r="AB39" s="3"/>
      <c r="AC39" s="3"/>
      <c r="AD39" s="3"/>
    </row>
    <row r="40" spans="1:30" ht="20.100000000000001" customHeight="1">
      <c r="A40" s="8" t="s">
        <v>74</v>
      </c>
      <c r="B40" s="8" t="s">
        <v>80</v>
      </c>
      <c r="C40" s="14" t="s">
        <v>7</v>
      </c>
      <c r="D40" s="18">
        <v>433</v>
      </c>
      <c r="E40" s="73">
        <v>0</v>
      </c>
      <c r="F40" s="20">
        <f t="shared" si="1"/>
        <v>0</v>
      </c>
      <c r="G40" s="3"/>
      <c r="H40" s="3"/>
      <c r="I40" s="3"/>
      <c r="J40" s="3"/>
      <c r="K40" s="3"/>
      <c r="L40" s="3"/>
      <c r="M40" s="3"/>
      <c r="N40" s="3"/>
      <c r="O40" s="3"/>
      <c r="P40" s="3"/>
      <c r="Q40" s="3"/>
      <c r="R40" s="3"/>
      <c r="S40" s="3"/>
      <c r="T40" s="3"/>
      <c r="U40" s="3"/>
      <c r="V40" s="3"/>
      <c r="W40" s="3"/>
      <c r="X40" s="3"/>
      <c r="Y40" s="3"/>
      <c r="Z40" s="3"/>
      <c r="AA40" s="3"/>
      <c r="AB40" s="3"/>
      <c r="AC40" s="3"/>
      <c r="AD40" s="3"/>
    </row>
    <row r="41" spans="1:30" ht="20.100000000000001" customHeight="1">
      <c r="A41" s="8" t="s">
        <v>75</v>
      </c>
      <c r="B41" s="8" t="s">
        <v>81</v>
      </c>
      <c r="C41" s="14" t="s">
        <v>7</v>
      </c>
      <c r="D41" s="18">
        <v>7333</v>
      </c>
      <c r="E41" s="73">
        <v>0</v>
      </c>
      <c r="F41" s="20">
        <f t="shared" si="1"/>
        <v>0</v>
      </c>
      <c r="G41" s="3"/>
      <c r="H41" s="3"/>
      <c r="I41" s="3"/>
      <c r="J41" s="3"/>
      <c r="K41" s="3"/>
      <c r="L41" s="3"/>
      <c r="M41" s="3"/>
      <c r="N41" s="3"/>
      <c r="O41" s="3"/>
      <c r="P41" s="3"/>
      <c r="Q41" s="3"/>
      <c r="R41" s="3"/>
      <c r="S41" s="3"/>
      <c r="T41" s="3"/>
      <c r="U41" s="3"/>
      <c r="V41" s="3"/>
      <c r="W41" s="3"/>
      <c r="X41" s="3"/>
      <c r="Y41" s="3"/>
      <c r="Z41" s="3"/>
      <c r="AA41" s="3"/>
      <c r="AB41" s="3"/>
      <c r="AC41" s="3"/>
      <c r="AD41" s="3"/>
    </row>
    <row r="42" spans="1:30" ht="20.100000000000001" customHeight="1">
      <c r="A42" s="8" t="s">
        <v>78</v>
      </c>
      <c r="B42" s="8" t="s">
        <v>82</v>
      </c>
      <c r="C42" s="14" t="s">
        <v>7</v>
      </c>
      <c r="D42" s="18">
        <v>7347</v>
      </c>
      <c r="E42" s="73">
        <v>0</v>
      </c>
      <c r="F42" s="20">
        <f t="shared" si="1"/>
        <v>0</v>
      </c>
      <c r="G42" s="3"/>
      <c r="H42" s="3"/>
      <c r="I42" s="3"/>
      <c r="J42" s="3"/>
      <c r="K42" s="3"/>
      <c r="L42" s="3"/>
      <c r="M42" s="3"/>
      <c r="N42" s="3"/>
      <c r="O42" s="3"/>
      <c r="P42" s="3"/>
      <c r="Q42" s="3"/>
      <c r="R42" s="3"/>
      <c r="S42" s="3"/>
      <c r="T42" s="3"/>
      <c r="U42" s="3"/>
      <c r="V42" s="3"/>
      <c r="W42" s="3"/>
      <c r="X42" s="3"/>
      <c r="Y42" s="3"/>
      <c r="Z42" s="3"/>
      <c r="AA42" s="3"/>
      <c r="AB42" s="3"/>
      <c r="AC42" s="3"/>
      <c r="AD42" s="3"/>
    </row>
    <row r="43" spans="1:30" ht="20.100000000000001" customHeight="1">
      <c r="A43" s="8" t="s">
        <v>76</v>
      </c>
      <c r="B43" s="8" t="s">
        <v>83</v>
      </c>
      <c r="C43" s="14" t="s">
        <v>7</v>
      </c>
      <c r="D43" s="18">
        <v>8276</v>
      </c>
      <c r="E43" s="73">
        <v>0</v>
      </c>
      <c r="F43" s="20">
        <f t="shared" si="1"/>
        <v>0</v>
      </c>
      <c r="G43" s="3"/>
      <c r="H43" s="3"/>
      <c r="I43" s="3"/>
      <c r="J43" s="3"/>
      <c r="K43" s="3"/>
      <c r="L43" s="3"/>
      <c r="M43" s="3"/>
      <c r="N43" s="3"/>
      <c r="O43" s="3"/>
      <c r="P43" s="3"/>
      <c r="Q43" s="3"/>
      <c r="R43" s="3"/>
      <c r="S43" s="3"/>
      <c r="T43" s="3"/>
      <c r="U43" s="3"/>
      <c r="V43" s="3"/>
      <c r="W43" s="3"/>
      <c r="X43" s="3"/>
      <c r="Y43" s="3"/>
      <c r="Z43" s="3"/>
      <c r="AA43" s="3"/>
      <c r="AB43" s="3"/>
      <c r="AC43" s="3"/>
      <c r="AD43" s="3"/>
    </row>
    <row r="44" spans="1:30" ht="20.100000000000001" customHeight="1">
      <c r="A44" s="8" t="s">
        <v>322</v>
      </c>
      <c r="B44" s="8" t="s">
        <v>84</v>
      </c>
      <c r="C44" s="14" t="s">
        <v>6</v>
      </c>
      <c r="D44" s="18">
        <v>109</v>
      </c>
      <c r="E44" s="73">
        <v>0</v>
      </c>
      <c r="F44" s="20">
        <f t="shared" si="1"/>
        <v>0</v>
      </c>
      <c r="G44" s="3"/>
      <c r="H44" s="3"/>
      <c r="I44" s="3"/>
      <c r="J44" s="3"/>
      <c r="K44" s="3"/>
      <c r="L44" s="3"/>
      <c r="M44" s="3"/>
      <c r="N44" s="3"/>
      <c r="O44" s="3"/>
      <c r="P44" s="3"/>
      <c r="Q44" s="3"/>
      <c r="R44" s="3"/>
      <c r="S44" s="3"/>
      <c r="T44" s="3"/>
      <c r="U44" s="3"/>
      <c r="V44" s="3"/>
      <c r="W44" s="3"/>
      <c r="X44" s="3"/>
      <c r="Y44" s="3"/>
      <c r="Z44" s="3"/>
      <c r="AA44" s="3"/>
      <c r="AB44" s="3"/>
      <c r="AC44" s="3"/>
      <c r="AD44" s="3"/>
    </row>
    <row r="45" spans="1:30" ht="20.100000000000001" customHeight="1">
      <c r="A45" s="8" t="s">
        <v>85</v>
      </c>
      <c r="B45" s="8" t="s">
        <v>87</v>
      </c>
      <c r="C45" s="14" t="s">
        <v>4</v>
      </c>
      <c r="D45" s="18">
        <v>62</v>
      </c>
      <c r="E45" s="73">
        <v>0</v>
      </c>
      <c r="F45" s="20">
        <f t="shared" si="1"/>
        <v>0</v>
      </c>
      <c r="G45" s="3"/>
      <c r="H45" s="3"/>
      <c r="I45" s="3"/>
      <c r="J45" s="3"/>
      <c r="K45" s="3"/>
      <c r="L45" s="3"/>
      <c r="M45" s="3"/>
      <c r="N45" s="3"/>
      <c r="O45" s="3"/>
      <c r="P45" s="3"/>
      <c r="Q45" s="3"/>
      <c r="R45" s="3"/>
      <c r="S45" s="3"/>
      <c r="T45" s="3"/>
      <c r="U45" s="3"/>
      <c r="V45" s="3"/>
      <c r="W45" s="3"/>
      <c r="X45" s="3"/>
      <c r="Y45" s="3"/>
      <c r="Z45" s="3"/>
      <c r="AA45" s="3"/>
      <c r="AB45" s="3"/>
      <c r="AC45" s="3"/>
      <c r="AD45" s="3"/>
    </row>
    <row r="46" spans="1:30" ht="20.100000000000001" customHeight="1">
      <c r="A46" s="8" t="s">
        <v>86</v>
      </c>
      <c r="B46" s="8" t="s">
        <v>88</v>
      </c>
      <c r="C46" s="14" t="s">
        <v>4</v>
      </c>
      <c r="D46" s="18">
        <v>34</v>
      </c>
      <c r="E46" s="73">
        <v>0</v>
      </c>
      <c r="F46" s="20">
        <f t="shared" si="1"/>
        <v>0</v>
      </c>
      <c r="G46" s="3"/>
      <c r="H46" s="3"/>
      <c r="I46" s="3"/>
      <c r="J46" s="3"/>
      <c r="K46" s="3"/>
      <c r="L46" s="3"/>
      <c r="M46" s="3"/>
      <c r="N46" s="3"/>
      <c r="O46" s="3"/>
      <c r="P46" s="3"/>
      <c r="Q46" s="3"/>
      <c r="R46" s="3"/>
      <c r="S46" s="3"/>
      <c r="T46" s="3"/>
      <c r="U46" s="3"/>
      <c r="V46" s="3"/>
      <c r="W46" s="3"/>
      <c r="X46" s="3"/>
      <c r="Y46" s="3"/>
      <c r="Z46" s="3"/>
      <c r="AA46" s="3"/>
      <c r="AB46" s="3"/>
      <c r="AC46" s="3"/>
      <c r="AD46" s="3"/>
    </row>
    <row r="47" spans="1:30" ht="20.100000000000001" customHeight="1">
      <c r="A47" s="8" t="s">
        <v>91</v>
      </c>
      <c r="B47" s="8" t="s">
        <v>100</v>
      </c>
      <c r="C47" s="14" t="s">
        <v>2</v>
      </c>
      <c r="D47" s="18">
        <v>5</v>
      </c>
      <c r="E47" s="73">
        <v>0</v>
      </c>
      <c r="F47" s="20">
        <f t="shared" si="1"/>
        <v>0</v>
      </c>
      <c r="G47" s="3"/>
      <c r="H47" s="3"/>
      <c r="I47" s="3"/>
      <c r="J47" s="3"/>
      <c r="K47" s="3"/>
      <c r="L47" s="3"/>
      <c r="M47" s="3"/>
      <c r="N47" s="3"/>
      <c r="O47" s="3"/>
      <c r="P47" s="3"/>
      <c r="Q47" s="3"/>
      <c r="R47" s="3"/>
      <c r="S47" s="3"/>
      <c r="T47" s="3"/>
      <c r="U47" s="3"/>
      <c r="V47" s="3"/>
      <c r="W47" s="3"/>
      <c r="X47" s="3"/>
      <c r="Y47" s="3"/>
      <c r="Z47" s="3"/>
      <c r="AA47" s="3"/>
      <c r="AB47" s="3"/>
      <c r="AC47" s="3"/>
      <c r="AD47" s="3"/>
    </row>
    <row r="48" spans="1:30" ht="20.100000000000001" customHeight="1">
      <c r="A48" s="8" t="s">
        <v>92</v>
      </c>
      <c r="B48" s="8" t="s">
        <v>101</v>
      </c>
      <c r="C48" s="14" t="s">
        <v>2</v>
      </c>
      <c r="D48" s="18">
        <v>33</v>
      </c>
      <c r="E48" s="73">
        <v>0</v>
      </c>
      <c r="F48" s="20">
        <f t="shared" si="1"/>
        <v>0</v>
      </c>
      <c r="G48" s="3"/>
      <c r="H48" s="3"/>
      <c r="I48" s="3"/>
      <c r="J48" s="3"/>
      <c r="K48" s="3"/>
      <c r="L48" s="3"/>
      <c r="M48" s="3"/>
      <c r="N48" s="3"/>
      <c r="O48" s="3"/>
      <c r="P48" s="3"/>
      <c r="Q48" s="3"/>
      <c r="R48" s="3"/>
      <c r="S48" s="3"/>
      <c r="T48" s="3"/>
      <c r="U48" s="3"/>
      <c r="V48" s="3"/>
      <c r="W48" s="3"/>
      <c r="X48" s="3"/>
      <c r="Y48" s="3"/>
      <c r="Z48" s="3"/>
      <c r="AA48" s="3"/>
      <c r="AB48" s="3"/>
      <c r="AC48" s="3"/>
      <c r="AD48" s="3"/>
    </row>
    <row r="49" spans="1:30" ht="20.100000000000001" customHeight="1">
      <c r="A49" s="8" t="s">
        <v>323</v>
      </c>
      <c r="B49" s="8" t="s">
        <v>324</v>
      </c>
      <c r="C49" s="14" t="s">
        <v>2</v>
      </c>
      <c r="D49" s="18">
        <v>2</v>
      </c>
      <c r="E49" s="73">
        <v>0</v>
      </c>
      <c r="F49" s="20">
        <f t="shared" si="1"/>
        <v>0</v>
      </c>
      <c r="G49" s="3"/>
      <c r="H49" s="3"/>
      <c r="I49" s="3"/>
      <c r="J49" s="3"/>
      <c r="K49" s="3"/>
      <c r="L49" s="3"/>
      <c r="M49" s="3"/>
      <c r="N49" s="3"/>
      <c r="O49" s="3"/>
      <c r="P49" s="3"/>
      <c r="Q49" s="3"/>
      <c r="R49" s="3"/>
      <c r="S49" s="3"/>
      <c r="T49" s="3"/>
      <c r="U49" s="3"/>
      <c r="V49" s="3"/>
      <c r="W49" s="3"/>
      <c r="X49" s="3"/>
      <c r="Y49" s="3"/>
      <c r="Z49" s="3"/>
      <c r="AA49" s="3"/>
      <c r="AB49" s="3"/>
      <c r="AC49" s="3"/>
      <c r="AD49" s="3"/>
    </row>
    <row r="50" spans="1:30" ht="20.100000000000001" customHeight="1">
      <c r="A50" s="8" t="s">
        <v>93</v>
      </c>
      <c r="B50" s="8" t="s">
        <v>102</v>
      </c>
      <c r="C50" s="14" t="s">
        <v>2</v>
      </c>
      <c r="D50" s="18">
        <v>1</v>
      </c>
      <c r="E50" s="73">
        <v>0</v>
      </c>
      <c r="F50" s="20">
        <f t="shared" si="1"/>
        <v>0</v>
      </c>
      <c r="G50" s="3"/>
      <c r="H50" s="3"/>
      <c r="I50" s="3"/>
      <c r="J50" s="3"/>
      <c r="K50" s="3"/>
      <c r="L50" s="3"/>
      <c r="M50" s="3"/>
      <c r="N50" s="3"/>
      <c r="O50" s="3"/>
      <c r="P50" s="3"/>
      <c r="Q50" s="3"/>
      <c r="R50" s="3"/>
      <c r="S50" s="3"/>
      <c r="T50" s="3"/>
      <c r="U50" s="3"/>
      <c r="V50" s="3"/>
      <c r="W50" s="3"/>
      <c r="X50" s="3"/>
      <c r="Y50" s="3"/>
      <c r="Z50" s="3"/>
      <c r="AA50" s="3"/>
      <c r="AB50" s="3"/>
      <c r="AC50" s="3"/>
      <c r="AD50" s="3"/>
    </row>
    <row r="51" spans="1:30" ht="20.100000000000001" customHeight="1">
      <c r="A51" s="8" t="s">
        <v>94</v>
      </c>
      <c r="B51" s="8" t="s">
        <v>103</v>
      </c>
      <c r="C51" s="14" t="s">
        <v>2</v>
      </c>
      <c r="D51" s="18">
        <v>20</v>
      </c>
      <c r="E51" s="73">
        <v>0</v>
      </c>
      <c r="F51" s="20">
        <f t="shared" si="1"/>
        <v>0</v>
      </c>
      <c r="G51" s="3"/>
      <c r="H51" s="3"/>
      <c r="I51" s="3"/>
      <c r="J51" s="3"/>
      <c r="K51" s="3"/>
      <c r="L51" s="3"/>
      <c r="M51" s="3"/>
      <c r="N51" s="3"/>
      <c r="O51" s="3"/>
      <c r="P51" s="3"/>
      <c r="Q51" s="3"/>
      <c r="R51" s="3"/>
      <c r="S51" s="3"/>
      <c r="T51" s="3"/>
      <c r="U51" s="3"/>
      <c r="V51" s="3"/>
      <c r="W51" s="3"/>
      <c r="X51" s="3"/>
      <c r="Y51" s="3"/>
      <c r="Z51" s="3"/>
      <c r="AA51" s="3"/>
      <c r="AB51" s="3"/>
      <c r="AC51" s="3"/>
      <c r="AD51" s="3"/>
    </row>
    <row r="52" spans="1:30" ht="20.100000000000001" customHeight="1">
      <c r="A52" s="8" t="s">
        <v>95</v>
      </c>
      <c r="B52" s="8" t="s">
        <v>104</v>
      </c>
      <c r="C52" s="14" t="s">
        <v>2</v>
      </c>
      <c r="D52" s="18">
        <v>2</v>
      </c>
      <c r="E52" s="73">
        <v>0</v>
      </c>
      <c r="F52" s="20">
        <f t="shared" si="1"/>
        <v>0</v>
      </c>
      <c r="G52" s="3"/>
      <c r="H52" s="3"/>
      <c r="I52" s="3"/>
      <c r="J52" s="3"/>
      <c r="K52" s="3"/>
      <c r="L52" s="3"/>
      <c r="M52" s="3"/>
      <c r="N52" s="3"/>
      <c r="O52" s="3"/>
      <c r="P52" s="3"/>
      <c r="Q52" s="3"/>
      <c r="R52" s="3"/>
      <c r="S52" s="3"/>
      <c r="T52" s="3"/>
      <c r="U52" s="3"/>
      <c r="V52" s="3"/>
      <c r="W52" s="3"/>
      <c r="X52" s="3"/>
      <c r="Y52" s="3"/>
      <c r="Z52" s="3"/>
      <c r="AA52" s="3"/>
      <c r="AB52" s="3"/>
      <c r="AC52" s="3"/>
      <c r="AD52" s="3"/>
    </row>
    <row r="53" spans="1:30" ht="20.100000000000001" customHeight="1">
      <c r="A53" s="8" t="s">
        <v>96</v>
      </c>
      <c r="B53" s="8" t="s">
        <v>105</v>
      </c>
      <c r="C53" s="14" t="s">
        <v>2</v>
      </c>
      <c r="D53" s="18">
        <v>1</v>
      </c>
      <c r="E53" s="73">
        <v>0</v>
      </c>
      <c r="F53" s="20">
        <f t="shared" si="1"/>
        <v>0</v>
      </c>
      <c r="G53" s="3"/>
      <c r="H53" s="3"/>
      <c r="I53" s="3"/>
      <c r="J53" s="3"/>
      <c r="K53" s="3"/>
      <c r="L53" s="3"/>
      <c r="M53" s="3"/>
      <c r="N53" s="3"/>
      <c r="O53" s="3"/>
      <c r="P53" s="3"/>
      <c r="Q53" s="3"/>
      <c r="R53" s="3"/>
      <c r="S53" s="3"/>
      <c r="T53" s="3"/>
      <c r="U53" s="3"/>
      <c r="V53" s="3"/>
      <c r="W53" s="3"/>
      <c r="X53" s="3"/>
      <c r="Y53" s="3"/>
      <c r="Z53" s="3"/>
      <c r="AA53" s="3"/>
      <c r="AB53" s="3"/>
      <c r="AC53" s="3"/>
      <c r="AD53" s="3"/>
    </row>
    <row r="54" spans="1:30" ht="20.100000000000001" customHeight="1">
      <c r="A54" s="8" t="s">
        <v>97</v>
      </c>
      <c r="B54" s="8" t="s">
        <v>106</v>
      </c>
      <c r="C54" s="14" t="s">
        <v>2</v>
      </c>
      <c r="D54" s="18">
        <v>15</v>
      </c>
      <c r="E54" s="73">
        <v>0</v>
      </c>
      <c r="F54" s="20">
        <f t="shared" si="1"/>
        <v>0</v>
      </c>
      <c r="G54" s="3"/>
      <c r="H54" s="3"/>
      <c r="I54" s="3"/>
      <c r="J54" s="3"/>
      <c r="K54" s="3"/>
      <c r="L54" s="3"/>
      <c r="M54" s="3"/>
      <c r="N54" s="3"/>
      <c r="O54" s="3"/>
      <c r="P54" s="3"/>
      <c r="Q54" s="3"/>
      <c r="R54" s="3"/>
      <c r="S54" s="3"/>
      <c r="T54" s="3"/>
      <c r="U54" s="3"/>
      <c r="V54" s="3"/>
      <c r="W54" s="3"/>
      <c r="X54" s="3"/>
      <c r="Y54" s="3"/>
      <c r="Z54" s="3"/>
      <c r="AA54" s="3"/>
      <c r="AB54" s="3"/>
      <c r="AC54" s="3"/>
      <c r="AD54" s="3"/>
    </row>
    <row r="55" spans="1:30" ht="20.100000000000001" customHeight="1">
      <c r="A55" s="8" t="s">
        <v>98</v>
      </c>
      <c r="B55" s="8" t="s">
        <v>107</v>
      </c>
      <c r="C55" s="14" t="s">
        <v>2</v>
      </c>
      <c r="D55" s="18">
        <v>8</v>
      </c>
      <c r="E55" s="73">
        <v>0</v>
      </c>
      <c r="F55" s="20">
        <f t="shared" si="1"/>
        <v>0</v>
      </c>
      <c r="G55" s="3"/>
      <c r="H55" s="3"/>
      <c r="I55" s="3"/>
      <c r="J55" s="3"/>
      <c r="K55" s="3"/>
      <c r="L55" s="3"/>
      <c r="M55" s="3"/>
      <c r="N55" s="3"/>
      <c r="O55" s="3"/>
      <c r="P55" s="3"/>
      <c r="Q55" s="3"/>
      <c r="R55" s="3"/>
      <c r="S55" s="3"/>
      <c r="T55" s="3"/>
      <c r="U55" s="3"/>
      <c r="V55" s="3"/>
      <c r="W55" s="3"/>
      <c r="X55" s="3"/>
      <c r="Y55" s="3"/>
      <c r="Z55" s="3"/>
      <c r="AA55" s="3"/>
      <c r="AB55" s="3"/>
      <c r="AC55" s="3"/>
      <c r="AD55" s="3"/>
    </row>
    <row r="56" spans="1:30" ht="20.100000000000001" customHeight="1">
      <c r="A56" s="8" t="s">
        <v>99</v>
      </c>
      <c r="B56" s="8" t="s">
        <v>108</v>
      </c>
      <c r="C56" s="14" t="s">
        <v>2</v>
      </c>
      <c r="D56" s="18">
        <v>3</v>
      </c>
      <c r="E56" s="73">
        <v>0</v>
      </c>
      <c r="F56" s="20">
        <f t="shared" si="1"/>
        <v>0</v>
      </c>
      <c r="G56" s="3"/>
      <c r="H56" s="3"/>
      <c r="I56" s="3"/>
      <c r="J56" s="3"/>
      <c r="K56" s="3"/>
      <c r="L56" s="3"/>
      <c r="M56" s="3"/>
      <c r="N56" s="3"/>
      <c r="O56" s="3"/>
      <c r="P56" s="3"/>
      <c r="Q56" s="3"/>
      <c r="R56" s="3"/>
      <c r="S56" s="3"/>
      <c r="T56" s="3"/>
      <c r="U56" s="3"/>
      <c r="V56" s="3"/>
      <c r="W56" s="3"/>
      <c r="X56" s="3"/>
      <c r="Y56" s="3"/>
      <c r="Z56" s="3"/>
      <c r="AA56" s="3"/>
      <c r="AB56" s="3"/>
      <c r="AC56" s="3"/>
      <c r="AD56" s="3"/>
    </row>
    <row r="57" spans="1:30" ht="20.100000000000001" customHeight="1">
      <c r="A57" s="8" t="s">
        <v>89</v>
      </c>
      <c r="B57" s="8" t="s">
        <v>109</v>
      </c>
      <c r="C57" s="14" t="s">
        <v>2</v>
      </c>
      <c r="D57" s="17">
        <v>2</v>
      </c>
      <c r="E57" s="73">
        <v>0</v>
      </c>
      <c r="F57" s="20">
        <f t="shared" si="1"/>
        <v>0</v>
      </c>
      <c r="G57" s="53"/>
      <c r="H57" s="54"/>
      <c r="I57" s="55"/>
      <c r="J57" s="56"/>
      <c r="K57" s="57"/>
      <c r="L57" s="58"/>
      <c r="M57" s="3"/>
      <c r="N57" s="3"/>
      <c r="O57" s="3"/>
      <c r="P57" s="3"/>
      <c r="Q57" s="3"/>
      <c r="R57" s="3"/>
      <c r="S57" s="3"/>
      <c r="T57" s="3"/>
      <c r="U57" s="3"/>
      <c r="V57" s="3"/>
      <c r="W57" s="3"/>
      <c r="X57" s="3"/>
      <c r="Y57" s="3"/>
      <c r="Z57" s="3"/>
      <c r="AA57" s="3"/>
      <c r="AB57" s="3"/>
      <c r="AC57" s="3"/>
      <c r="AD57" s="3"/>
    </row>
    <row r="58" spans="1:30" ht="20.100000000000001" customHeight="1">
      <c r="A58" s="8" t="s">
        <v>90</v>
      </c>
      <c r="B58" s="8" t="s">
        <v>110</v>
      </c>
      <c r="C58" s="14" t="s">
        <v>2</v>
      </c>
      <c r="D58" s="17">
        <v>3</v>
      </c>
      <c r="E58" s="73">
        <v>0</v>
      </c>
      <c r="F58" s="20">
        <f t="shared" si="1"/>
        <v>0</v>
      </c>
      <c r="G58" s="53"/>
      <c r="H58" s="54"/>
      <c r="I58" s="55"/>
      <c r="J58" s="56"/>
      <c r="K58" s="57"/>
      <c r="L58" s="58"/>
      <c r="M58" s="3"/>
      <c r="N58" s="3"/>
      <c r="O58" s="3"/>
      <c r="P58" s="3"/>
      <c r="Q58" s="3"/>
      <c r="R58" s="3"/>
      <c r="S58" s="3"/>
      <c r="T58" s="3"/>
      <c r="U58" s="3"/>
      <c r="V58" s="3"/>
      <c r="W58" s="3"/>
      <c r="X58" s="3"/>
      <c r="Y58" s="3"/>
      <c r="Z58" s="3"/>
      <c r="AA58" s="3"/>
      <c r="AB58" s="3"/>
      <c r="AC58" s="3"/>
      <c r="AD58" s="3"/>
    </row>
    <row r="59" spans="1:30" ht="20.100000000000001" customHeight="1">
      <c r="A59" s="8" t="s">
        <v>111</v>
      </c>
      <c r="B59" s="8" t="s">
        <v>140</v>
      </c>
      <c r="C59" s="14" t="s">
        <v>5</v>
      </c>
      <c r="D59" s="17">
        <v>6</v>
      </c>
      <c r="E59" s="73">
        <v>0</v>
      </c>
      <c r="F59" s="20">
        <f t="shared" ref="F59:F78" si="2">ROUND(E59*D59,0)</f>
        <v>0</v>
      </c>
      <c r="G59" s="53"/>
      <c r="H59" s="54"/>
      <c r="I59" s="55"/>
      <c r="J59" s="56"/>
      <c r="K59" s="57"/>
      <c r="L59" s="58"/>
      <c r="M59" s="3"/>
      <c r="N59" s="3"/>
      <c r="O59" s="3"/>
      <c r="P59" s="3"/>
      <c r="Q59" s="3"/>
      <c r="R59" s="3"/>
      <c r="S59" s="3"/>
      <c r="T59" s="3"/>
      <c r="U59" s="3"/>
      <c r="V59" s="3"/>
      <c r="W59" s="3"/>
      <c r="X59" s="3"/>
      <c r="Y59" s="3"/>
      <c r="Z59" s="3"/>
      <c r="AA59" s="3"/>
      <c r="AB59" s="3"/>
      <c r="AC59" s="3"/>
      <c r="AD59" s="3"/>
    </row>
    <row r="60" spans="1:30" ht="18">
      <c r="A60" s="8" t="s">
        <v>112</v>
      </c>
      <c r="B60" s="8" t="s">
        <v>133</v>
      </c>
      <c r="C60" s="14" t="s">
        <v>5</v>
      </c>
      <c r="D60" s="17">
        <v>1369</v>
      </c>
      <c r="E60" s="73">
        <v>0</v>
      </c>
      <c r="F60" s="20">
        <f t="shared" si="2"/>
        <v>0</v>
      </c>
      <c r="G60" s="53"/>
      <c r="H60" s="54"/>
      <c r="I60" s="55"/>
      <c r="J60" s="56"/>
      <c r="K60" s="57"/>
      <c r="L60" s="58"/>
      <c r="M60" s="3"/>
      <c r="N60" s="3"/>
      <c r="O60" s="3"/>
      <c r="P60" s="3"/>
      <c r="Q60" s="3"/>
      <c r="R60" s="3"/>
      <c r="S60" s="3"/>
      <c r="T60" s="3"/>
      <c r="U60" s="3"/>
      <c r="V60" s="3"/>
      <c r="W60" s="3"/>
      <c r="X60" s="3"/>
      <c r="Y60" s="3"/>
      <c r="Z60" s="3"/>
      <c r="AA60" s="3"/>
      <c r="AB60" s="3"/>
      <c r="AC60" s="3"/>
      <c r="AD60" s="3"/>
    </row>
    <row r="61" spans="1:30" ht="18">
      <c r="A61" s="8" t="s">
        <v>113</v>
      </c>
      <c r="B61" s="8" t="s">
        <v>141</v>
      </c>
      <c r="C61" s="14" t="s">
        <v>5</v>
      </c>
      <c r="D61" s="17">
        <v>2365</v>
      </c>
      <c r="E61" s="73">
        <v>0</v>
      </c>
      <c r="F61" s="20">
        <f t="shared" si="2"/>
        <v>0</v>
      </c>
      <c r="G61" s="53"/>
      <c r="H61" s="54"/>
      <c r="I61" s="55"/>
      <c r="J61" s="56"/>
      <c r="K61" s="57"/>
      <c r="L61" s="58"/>
      <c r="M61" s="3"/>
      <c r="N61" s="3"/>
      <c r="O61" s="3"/>
      <c r="P61" s="3"/>
      <c r="Q61" s="3"/>
      <c r="R61" s="3"/>
      <c r="S61" s="3"/>
      <c r="T61" s="3"/>
      <c r="U61" s="3"/>
      <c r="V61" s="3"/>
      <c r="W61" s="3"/>
      <c r="X61" s="3"/>
      <c r="Y61" s="3"/>
      <c r="Z61" s="3"/>
      <c r="AA61" s="3"/>
      <c r="AB61" s="3"/>
      <c r="AC61" s="3"/>
      <c r="AD61" s="3"/>
    </row>
    <row r="62" spans="1:30" ht="18">
      <c r="A62" s="8" t="s">
        <v>114</v>
      </c>
      <c r="B62" s="8" t="s">
        <v>134</v>
      </c>
      <c r="C62" s="14" t="s">
        <v>5</v>
      </c>
      <c r="D62" s="17">
        <v>1035</v>
      </c>
      <c r="E62" s="73">
        <v>0</v>
      </c>
      <c r="F62" s="20">
        <f t="shared" si="2"/>
        <v>0</v>
      </c>
      <c r="G62" s="53"/>
      <c r="H62" s="54"/>
      <c r="I62" s="55"/>
      <c r="J62" s="56"/>
      <c r="K62" s="57"/>
      <c r="L62" s="58"/>
      <c r="M62" s="3"/>
      <c r="N62" s="3"/>
      <c r="O62" s="3"/>
      <c r="P62" s="3"/>
      <c r="Q62" s="3"/>
      <c r="R62" s="3"/>
      <c r="S62" s="3"/>
      <c r="T62" s="3"/>
      <c r="U62" s="3"/>
      <c r="V62" s="3"/>
      <c r="W62" s="3"/>
      <c r="X62" s="3"/>
      <c r="Y62" s="3"/>
      <c r="Z62" s="3"/>
      <c r="AA62" s="3"/>
      <c r="AB62" s="3"/>
      <c r="AC62" s="3"/>
      <c r="AD62" s="3"/>
    </row>
    <row r="63" spans="1:30" ht="18">
      <c r="A63" s="8" t="s">
        <v>115</v>
      </c>
      <c r="B63" s="8" t="s">
        <v>135</v>
      </c>
      <c r="C63" s="14" t="s">
        <v>5</v>
      </c>
      <c r="D63" s="17">
        <v>492</v>
      </c>
      <c r="E63" s="73">
        <v>0</v>
      </c>
      <c r="F63" s="20">
        <f t="shared" si="2"/>
        <v>0</v>
      </c>
      <c r="G63" s="53"/>
      <c r="H63" s="54"/>
      <c r="I63" s="55"/>
      <c r="J63" s="56"/>
      <c r="K63" s="57"/>
      <c r="L63" s="58"/>
      <c r="M63" s="3"/>
      <c r="N63" s="3"/>
      <c r="O63" s="3"/>
      <c r="P63" s="3"/>
      <c r="Q63" s="3"/>
      <c r="R63" s="3"/>
      <c r="S63" s="3"/>
      <c r="T63" s="3"/>
      <c r="U63" s="3"/>
      <c r="V63" s="3"/>
      <c r="W63" s="3"/>
      <c r="X63" s="3"/>
      <c r="Y63" s="3"/>
      <c r="Z63" s="3"/>
      <c r="AA63" s="3"/>
      <c r="AB63" s="3"/>
      <c r="AC63" s="3"/>
      <c r="AD63" s="3"/>
    </row>
    <row r="64" spans="1:30" ht="18">
      <c r="A64" s="8" t="s">
        <v>116</v>
      </c>
      <c r="B64" s="8" t="s">
        <v>136</v>
      </c>
      <c r="C64" s="14" t="s">
        <v>5</v>
      </c>
      <c r="D64" s="17">
        <v>397</v>
      </c>
      <c r="E64" s="73">
        <v>0</v>
      </c>
      <c r="F64" s="20">
        <f t="shared" si="2"/>
        <v>0</v>
      </c>
      <c r="G64" s="53"/>
      <c r="H64" s="54"/>
      <c r="I64" s="55"/>
      <c r="J64" s="56"/>
      <c r="K64" s="57"/>
      <c r="L64" s="58"/>
      <c r="M64" s="3"/>
      <c r="N64" s="3"/>
      <c r="O64" s="3"/>
      <c r="P64" s="3"/>
      <c r="Q64" s="3"/>
      <c r="R64" s="3"/>
      <c r="S64" s="3"/>
      <c r="T64" s="3"/>
      <c r="U64" s="3"/>
      <c r="V64" s="3"/>
      <c r="W64" s="3"/>
      <c r="X64" s="3"/>
      <c r="Y64" s="3"/>
      <c r="Z64" s="3"/>
      <c r="AA64" s="3"/>
      <c r="AB64" s="3"/>
      <c r="AC64" s="3"/>
      <c r="AD64" s="3"/>
    </row>
    <row r="65" spans="1:30" ht="18">
      <c r="A65" s="8" t="s">
        <v>117</v>
      </c>
      <c r="B65" s="8" t="s">
        <v>137</v>
      </c>
      <c r="C65" s="14" t="s">
        <v>5</v>
      </c>
      <c r="D65" s="17">
        <v>672</v>
      </c>
      <c r="E65" s="73">
        <v>0</v>
      </c>
      <c r="F65" s="20">
        <f t="shared" si="2"/>
        <v>0</v>
      </c>
      <c r="G65" s="53"/>
      <c r="H65" s="54"/>
      <c r="I65" s="55"/>
      <c r="J65" s="56"/>
      <c r="K65" s="57"/>
      <c r="L65" s="58"/>
      <c r="M65" s="3"/>
      <c r="N65" s="3"/>
      <c r="O65" s="3"/>
      <c r="P65" s="3"/>
      <c r="Q65" s="3"/>
      <c r="R65" s="3"/>
      <c r="S65" s="3"/>
      <c r="T65" s="3"/>
      <c r="U65" s="3"/>
      <c r="V65" s="3"/>
      <c r="W65" s="3"/>
      <c r="X65" s="3"/>
      <c r="Y65" s="3"/>
      <c r="Z65" s="3"/>
      <c r="AA65" s="3"/>
      <c r="AB65" s="3"/>
      <c r="AC65" s="3"/>
      <c r="AD65" s="3"/>
    </row>
    <row r="66" spans="1:30" ht="18">
      <c r="A66" s="8" t="s">
        <v>118</v>
      </c>
      <c r="B66" s="8" t="s">
        <v>138</v>
      </c>
      <c r="C66" s="14" t="s">
        <v>5</v>
      </c>
      <c r="D66" s="17">
        <v>100</v>
      </c>
      <c r="E66" s="73">
        <v>0</v>
      </c>
      <c r="F66" s="20">
        <f t="shared" si="2"/>
        <v>0</v>
      </c>
      <c r="G66" s="53"/>
      <c r="H66" s="54"/>
      <c r="I66" s="55"/>
      <c r="J66" s="56"/>
      <c r="K66" s="57"/>
      <c r="L66" s="58"/>
      <c r="M66" s="3"/>
      <c r="N66" s="3"/>
      <c r="O66" s="3"/>
      <c r="P66" s="3"/>
      <c r="Q66" s="3"/>
      <c r="R66" s="3"/>
      <c r="S66" s="3"/>
      <c r="T66" s="3"/>
      <c r="U66" s="3"/>
      <c r="V66" s="3"/>
      <c r="W66" s="3"/>
      <c r="X66" s="3"/>
      <c r="Y66" s="3"/>
      <c r="Z66" s="3"/>
      <c r="AA66" s="3"/>
      <c r="AB66" s="3"/>
      <c r="AC66" s="3"/>
      <c r="AD66" s="3"/>
    </row>
    <row r="67" spans="1:30" ht="18">
      <c r="A67" s="8" t="s">
        <v>119</v>
      </c>
      <c r="B67" s="8" t="s">
        <v>139</v>
      </c>
      <c r="C67" s="14" t="s">
        <v>5</v>
      </c>
      <c r="D67" s="17">
        <v>444</v>
      </c>
      <c r="E67" s="73">
        <v>0</v>
      </c>
      <c r="F67" s="20">
        <f t="shared" si="2"/>
        <v>0</v>
      </c>
      <c r="G67" s="53"/>
      <c r="H67" s="54"/>
      <c r="I67" s="55"/>
      <c r="J67" s="56"/>
      <c r="K67" s="57"/>
      <c r="L67" s="58"/>
      <c r="M67" s="3"/>
      <c r="N67" s="3"/>
      <c r="O67" s="3"/>
      <c r="P67" s="3"/>
      <c r="Q67" s="3"/>
      <c r="R67" s="3"/>
      <c r="S67" s="3"/>
      <c r="T67" s="3"/>
      <c r="U67" s="3"/>
      <c r="V67" s="3"/>
      <c r="W67" s="3"/>
      <c r="X67" s="3"/>
      <c r="Y67" s="3"/>
      <c r="Z67" s="3"/>
      <c r="AA67" s="3"/>
      <c r="AB67" s="3"/>
      <c r="AC67" s="3"/>
      <c r="AD67" s="3"/>
    </row>
    <row r="68" spans="1:30" ht="20.100000000000001" customHeight="1">
      <c r="A68" s="8" t="s">
        <v>325</v>
      </c>
      <c r="B68" s="9" t="s">
        <v>326</v>
      </c>
      <c r="C68" s="14" t="s">
        <v>2</v>
      </c>
      <c r="D68" s="17">
        <v>2</v>
      </c>
      <c r="E68" s="73">
        <v>0</v>
      </c>
      <c r="F68" s="20">
        <f t="shared" si="2"/>
        <v>0</v>
      </c>
      <c r="G68" s="53"/>
      <c r="H68" s="54"/>
      <c r="I68" s="55"/>
      <c r="J68" s="56"/>
      <c r="K68" s="57"/>
      <c r="L68" s="58"/>
      <c r="M68" s="3"/>
      <c r="N68" s="3"/>
      <c r="O68" s="3"/>
      <c r="P68" s="3"/>
      <c r="Q68" s="3"/>
      <c r="R68" s="3"/>
      <c r="S68" s="3"/>
      <c r="T68" s="3"/>
      <c r="U68" s="3"/>
      <c r="V68" s="3"/>
      <c r="W68" s="3"/>
      <c r="X68" s="3"/>
      <c r="Y68" s="3"/>
      <c r="Z68" s="3"/>
      <c r="AA68" s="3"/>
      <c r="AB68" s="3"/>
      <c r="AC68" s="3"/>
      <c r="AD68" s="3"/>
    </row>
    <row r="69" spans="1:30" ht="20.100000000000001" customHeight="1">
      <c r="A69" s="8" t="s">
        <v>120</v>
      </c>
      <c r="B69" s="9" t="s">
        <v>142</v>
      </c>
      <c r="C69" s="14" t="s">
        <v>2</v>
      </c>
      <c r="D69" s="17">
        <v>6</v>
      </c>
      <c r="E69" s="73">
        <v>0</v>
      </c>
      <c r="F69" s="20">
        <f t="shared" si="2"/>
        <v>0</v>
      </c>
      <c r="G69" s="53"/>
      <c r="H69" s="54"/>
      <c r="I69" s="55"/>
      <c r="J69" s="56"/>
      <c r="K69" s="57"/>
      <c r="L69" s="58"/>
      <c r="M69" s="3"/>
      <c r="N69" s="3"/>
      <c r="O69" s="3"/>
      <c r="P69" s="3"/>
      <c r="Q69" s="3"/>
      <c r="R69" s="3"/>
      <c r="S69" s="3"/>
      <c r="T69" s="3"/>
      <c r="U69" s="3"/>
      <c r="V69" s="3"/>
      <c r="W69" s="3"/>
      <c r="X69" s="3"/>
      <c r="Y69" s="3"/>
      <c r="Z69" s="3"/>
      <c r="AA69" s="3"/>
      <c r="AB69" s="3"/>
      <c r="AC69" s="3"/>
      <c r="AD69" s="3"/>
    </row>
    <row r="70" spans="1:30" ht="20.100000000000001" customHeight="1">
      <c r="A70" s="8" t="s">
        <v>121</v>
      </c>
      <c r="B70" s="8" t="s">
        <v>143</v>
      </c>
      <c r="C70" s="14" t="s">
        <v>2</v>
      </c>
      <c r="D70" s="17">
        <v>1</v>
      </c>
      <c r="E70" s="73">
        <v>0</v>
      </c>
      <c r="F70" s="20">
        <f t="shared" si="2"/>
        <v>0</v>
      </c>
      <c r="G70" s="53"/>
      <c r="H70" s="54"/>
      <c r="I70" s="55"/>
      <c r="J70" s="56"/>
      <c r="K70" s="57"/>
      <c r="L70" s="58"/>
      <c r="M70" s="3"/>
      <c r="N70" s="3"/>
      <c r="O70" s="3"/>
      <c r="P70" s="3"/>
      <c r="Q70" s="3"/>
      <c r="R70" s="3"/>
      <c r="S70" s="3"/>
      <c r="T70" s="3"/>
      <c r="U70" s="3"/>
      <c r="V70" s="3"/>
      <c r="W70" s="3"/>
      <c r="X70" s="3"/>
      <c r="Y70" s="3"/>
      <c r="Z70" s="3"/>
      <c r="AA70" s="3"/>
      <c r="AB70" s="3"/>
      <c r="AC70" s="3"/>
      <c r="AD70" s="3"/>
    </row>
    <row r="71" spans="1:30" ht="20.100000000000001" customHeight="1">
      <c r="A71" s="8" t="s">
        <v>122</v>
      </c>
      <c r="B71" s="8" t="s">
        <v>144</v>
      </c>
      <c r="C71" s="14" t="s">
        <v>52</v>
      </c>
      <c r="D71" s="17">
        <v>1</v>
      </c>
      <c r="E71" s="73">
        <v>0</v>
      </c>
      <c r="F71" s="20">
        <f t="shared" si="2"/>
        <v>0</v>
      </c>
      <c r="G71" s="53"/>
      <c r="H71" s="54"/>
      <c r="I71" s="55"/>
      <c r="J71" s="56"/>
      <c r="K71" s="57"/>
      <c r="L71" s="58"/>
      <c r="M71" s="3"/>
      <c r="N71" s="3"/>
      <c r="O71" s="3"/>
      <c r="P71" s="3"/>
      <c r="Q71" s="3"/>
      <c r="R71" s="3"/>
      <c r="S71" s="3"/>
      <c r="T71" s="3"/>
      <c r="U71" s="3"/>
      <c r="V71" s="3"/>
      <c r="W71" s="3"/>
      <c r="X71" s="3"/>
      <c r="Y71" s="3"/>
      <c r="Z71" s="3"/>
      <c r="AA71" s="3"/>
      <c r="AB71" s="3"/>
      <c r="AC71" s="3"/>
      <c r="AD71" s="3"/>
    </row>
    <row r="72" spans="1:30" ht="20.100000000000001" customHeight="1">
      <c r="A72" s="8" t="s">
        <v>123</v>
      </c>
      <c r="B72" s="9" t="s">
        <v>145</v>
      </c>
      <c r="C72" s="14" t="s">
        <v>5</v>
      </c>
      <c r="D72" s="17">
        <v>26</v>
      </c>
      <c r="E72" s="73">
        <v>0</v>
      </c>
      <c r="F72" s="20">
        <f t="shared" si="2"/>
        <v>0</v>
      </c>
      <c r="G72" s="53"/>
      <c r="H72" s="54"/>
      <c r="I72" s="55"/>
      <c r="J72" s="56"/>
      <c r="K72" s="57"/>
      <c r="L72" s="58"/>
      <c r="M72" s="3"/>
      <c r="N72" s="3"/>
      <c r="O72" s="3"/>
      <c r="P72" s="3"/>
      <c r="Q72" s="3"/>
      <c r="R72" s="3"/>
      <c r="S72" s="3"/>
      <c r="T72" s="3"/>
      <c r="U72" s="3"/>
      <c r="V72" s="3"/>
      <c r="W72" s="3"/>
      <c r="X72" s="3"/>
      <c r="Y72" s="3"/>
      <c r="Z72" s="3"/>
      <c r="AA72" s="3"/>
      <c r="AB72" s="3"/>
      <c r="AC72" s="3"/>
      <c r="AD72" s="3"/>
    </row>
    <row r="73" spans="1:30" ht="20.100000000000001" customHeight="1">
      <c r="A73" s="111" t="s">
        <v>39</v>
      </c>
      <c r="B73" s="8" t="s">
        <v>330</v>
      </c>
      <c r="C73" s="15" t="s">
        <v>5</v>
      </c>
      <c r="D73" s="17">
        <v>18622</v>
      </c>
      <c r="E73" s="73">
        <v>0</v>
      </c>
      <c r="F73" s="20">
        <f t="shared" si="2"/>
        <v>0</v>
      </c>
      <c r="G73" s="53"/>
      <c r="H73" s="54"/>
      <c r="I73" s="55"/>
      <c r="J73" s="56"/>
      <c r="K73" s="57"/>
      <c r="L73" s="58"/>
      <c r="M73" s="3"/>
      <c r="N73" s="3"/>
      <c r="O73" s="3"/>
      <c r="P73" s="3"/>
      <c r="Q73" s="3"/>
      <c r="R73" s="3"/>
      <c r="S73" s="3"/>
      <c r="T73" s="3"/>
      <c r="U73" s="3"/>
      <c r="V73" s="3"/>
      <c r="W73" s="3"/>
      <c r="X73" s="3"/>
      <c r="Y73" s="3"/>
      <c r="Z73" s="3"/>
      <c r="AA73" s="3"/>
      <c r="AB73" s="3"/>
      <c r="AC73" s="3"/>
      <c r="AD73" s="3"/>
    </row>
    <row r="74" spans="1:30" ht="20.100000000000001" customHeight="1">
      <c r="A74" s="111" t="s">
        <v>40</v>
      </c>
      <c r="B74" s="8" t="s">
        <v>331</v>
      </c>
      <c r="C74" s="15" t="s">
        <v>5</v>
      </c>
      <c r="D74" s="17">
        <v>22785</v>
      </c>
      <c r="E74" s="73">
        <v>0</v>
      </c>
      <c r="F74" s="20">
        <f t="shared" si="2"/>
        <v>0</v>
      </c>
      <c r="G74" s="53"/>
      <c r="H74" s="54"/>
      <c r="I74" s="55"/>
      <c r="J74" s="56"/>
      <c r="K74" s="57"/>
      <c r="L74" s="58"/>
      <c r="M74" s="3"/>
      <c r="N74" s="3"/>
      <c r="O74" s="3"/>
      <c r="P74" s="3"/>
      <c r="Q74" s="3"/>
      <c r="R74" s="3"/>
      <c r="S74" s="3"/>
      <c r="T74" s="3"/>
      <c r="U74" s="3"/>
      <c r="V74" s="3"/>
      <c r="W74" s="3"/>
      <c r="X74" s="3"/>
      <c r="Y74" s="3"/>
      <c r="Z74" s="3"/>
      <c r="AA74" s="3"/>
      <c r="AB74" s="3"/>
      <c r="AC74" s="3"/>
      <c r="AD74" s="3"/>
    </row>
    <row r="75" spans="1:30" ht="20.100000000000001" customHeight="1">
      <c r="A75" s="111" t="s">
        <v>327</v>
      </c>
      <c r="B75" s="8" t="s">
        <v>332</v>
      </c>
      <c r="C75" s="15" t="s">
        <v>5</v>
      </c>
      <c r="D75" s="17">
        <v>54</v>
      </c>
      <c r="E75" s="73">
        <v>0</v>
      </c>
      <c r="F75" s="20">
        <f t="shared" si="2"/>
        <v>0</v>
      </c>
      <c r="G75" s="53"/>
      <c r="H75" s="54"/>
      <c r="I75" s="55"/>
      <c r="J75" s="56"/>
      <c r="K75" s="57"/>
      <c r="L75" s="58"/>
      <c r="M75" s="3"/>
      <c r="N75" s="3"/>
      <c r="O75" s="3"/>
      <c r="P75" s="3"/>
      <c r="Q75" s="3"/>
      <c r="R75" s="3"/>
      <c r="S75" s="3"/>
      <c r="T75" s="3"/>
      <c r="U75" s="3"/>
      <c r="V75" s="3"/>
      <c r="W75" s="3"/>
      <c r="X75" s="3"/>
      <c r="Y75" s="3"/>
      <c r="Z75" s="3"/>
      <c r="AA75" s="3"/>
      <c r="AB75" s="3"/>
      <c r="AC75" s="3"/>
      <c r="AD75" s="3"/>
    </row>
    <row r="76" spans="1:30" ht="20.100000000000001" customHeight="1">
      <c r="A76" s="111" t="s">
        <v>124</v>
      </c>
      <c r="B76" s="8" t="s">
        <v>146</v>
      </c>
      <c r="C76" s="15" t="s">
        <v>5</v>
      </c>
      <c r="D76" s="17">
        <v>636</v>
      </c>
      <c r="E76" s="73">
        <v>0</v>
      </c>
      <c r="F76" s="20">
        <f t="shared" si="2"/>
        <v>0</v>
      </c>
      <c r="G76" s="53"/>
      <c r="H76" s="54"/>
      <c r="I76" s="55"/>
      <c r="J76" s="56"/>
      <c r="K76" s="57"/>
      <c r="L76" s="58"/>
      <c r="M76" s="3"/>
      <c r="N76" s="3"/>
      <c r="O76" s="3"/>
      <c r="P76" s="3"/>
      <c r="Q76" s="3"/>
      <c r="R76" s="3"/>
      <c r="S76" s="3"/>
      <c r="T76" s="3"/>
      <c r="U76" s="3"/>
      <c r="V76" s="3"/>
      <c r="W76" s="3"/>
      <c r="X76" s="3"/>
      <c r="Y76" s="3"/>
      <c r="Z76" s="3"/>
      <c r="AA76" s="3"/>
      <c r="AB76" s="3"/>
      <c r="AC76" s="3"/>
      <c r="AD76" s="3"/>
    </row>
    <row r="77" spans="1:30" ht="20.100000000000001" customHeight="1">
      <c r="A77" s="111" t="s">
        <v>125</v>
      </c>
      <c r="B77" s="8" t="s">
        <v>147</v>
      </c>
      <c r="C77" s="15" t="s">
        <v>5</v>
      </c>
      <c r="D77" s="17">
        <v>91</v>
      </c>
      <c r="E77" s="73">
        <v>0</v>
      </c>
      <c r="F77" s="20">
        <f t="shared" si="2"/>
        <v>0</v>
      </c>
      <c r="G77" s="53"/>
      <c r="H77" s="54"/>
      <c r="I77" s="55"/>
      <c r="J77" s="56"/>
      <c r="K77" s="57"/>
      <c r="L77" s="58"/>
      <c r="M77" s="3"/>
      <c r="N77" s="3"/>
      <c r="O77" s="3"/>
      <c r="P77" s="3"/>
      <c r="Q77" s="3"/>
      <c r="R77" s="3"/>
      <c r="S77" s="3"/>
      <c r="T77" s="3"/>
      <c r="U77" s="3"/>
      <c r="V77" s="3"/>
      <c r="W77" s="3"/>
      <c r="X77" s="3"/>
      <c r="Y77" s="3"/>
      <c r="Z77" s="3"/>
      <c r="AA77" s="3"/>
      <c r="AB77" s="3"/>
      <c r="AC77" s="3"/>
      <c r="AD77" s="3"/>
    </row>
    <row r="78" spans="1:30" ht="20.100000000000001" customHeight="1">
      <c r="A78" s="111" t="s">
        <v>126</v>
      </c>
      <c r="B78" s="8" t="s">
        <v>148</v>
      </c>
      <c r="C78" s="15" t="s">
        <v>5</v>
      </c>
      <c r="D78" s="17">
        <v>204</v>
      </c>
      <c r="E78" s="73">
        <v>0</v>
      </c>
      <c r="F78" s="20">
        <f t="shared" si="2"/>
        <v>0</v>
      </c>
      <c r="G78" s="53"/>
      <c r="H78" s="54"/>
      <c r="I78" s="55"/>
      <c r="J78" s="56"/>
      <c r="K78" s="57"/>
      <c r="L78" s="58"/>
      <c r="M78" s="3"/>
      <c r="N78" s="3"/>
      <c r="O78" s="3"/>
      <c r="P78" s="3"/>
      <c r="Q78" s="3"/>
      <c r="R78" s="3"/>
      <c r="S78" s="3"/>
      <c r="T78" s="3"/>
      <c r="U78" s="3"/>
      <c r="V78" s="3"/>
      <c r="W78" s="3"/>
      <c r="X78" s="3"/>
      <c r="Y78" s="3"/>
      <c r="Z78" s="3"/>
      <c r="AA78" s="3"/>
      <c r="AB78" s="3"/>
      <c r="AC78" s="3"/>
      <c r="AD78" s="3"/>
    </row>
    <row r="79" spans="1:30" ht="20.100000000000001" customHeight="1">
      <c r="A79" s="112" t="s">
        <v>41</v>
      </c>
      <c r="B79" s="11" t="s">
        <v>149</v>
      </c>
      <c r="C79" s="15" t="s">
        <v>6</v>
      </c>
      <c r="D79" s="17">
        <v>1738</v>
      </c>
      <c r="E79" s="73">
        <v>0</v>
      </c>
      <c r="F79" s="20">
        <f t="shared" ref="F79:F91" si="3">ROUND(E79*D79,0)</f>
        <v>0</v>
      </c>
      <c r="G79" s="53"/>
      <c r="H79" s="54"/>
      <c r="I79" s="55"/>
      <c r="J79" s="56"/>
      <c r="K79" s="57"/>
      <c r="L79" s="58"/>
      <c r="M79" s="3"/>
      <c r="N79" s="3"/>
      <c r="O79" s="3"/>
      <c r="P79" s="3"/>
      <c r="Q79" s="3"/>
      <c r="R79" s="3"/>
      <c r="S79" s="3"/>
      <c r="T79" s="3"/>
      <c r="U79" s="3"/>
      <c r="V79" s="3"/>
      <c r="W79" s="3"/>
      <c r="X79" s="3"/>
      <c r="Y79" s="3"/>
      <c r="Z79" s="3"/>
      <c r="AA79" s="3"/>
      <c r="AB79" s="3"/>
      <c r="AC79" s="3"/>
      <c r="AD79" s="3"/>
    </row>
    <row r="80" spans="1:30" ht="20.100000000000001" customHeight="1">
      <c r="A80" s="112" t="s">
        <v>42</v>
      </c>
      <c r="B80" s="11" t="s">
        <v>50</v>
      </c>
      <c r="C80" s="15" t="s">
        <v>53</v>
      </c>
      <c r="D80" s="17">
        <v>514</v>
      </c>
      <c r="E80" s="73">
        <v>0</v>
      </c>
      <c r="F80" s="20">
        <f t="shared" si="3"/>
        <v>0</v>
      </c>
      <c r="G80" s="53"/>
      <c r="H80" s="54"/>
      <c r="I80" s="55"/>
      <c r="J80" s="56"/>
      <c r="K80" s="57"/>
      <c r="L80" s="58"/>
      <c r="M80" s="3"/>
      <c r="N80" s="3"/>
      <c r="O80" s="3"/>
      <c r="P80" s="3"/>
      <c r="Q80" s="3"/>
      <c r="R80" s="3"/>
      <c r="S80" s="3"/>
      <c r="T80" s="3"/>
      <c r="U80" s="3"/>
      <c r="V80" s="3"/>
      <c r="W80" s="3"/>
      <c r="X80" s="3"/>
      <c r="Y80" s="3"/>
      <c r="Z80" s="3"/>
      <c r="AA80" s="3"/>
      <c r="AB80" s="3"/>
      <c r="AC80" s="3"/>
      <c r="AD80" s="3"/>
    </row>
    <row r="81" spans="1:32" ht="20.100000000000001" customHeight="1">
      <c r="A81" s="11" t="s">
        <v>127</v>
      </c>
      <c r="B81" s="12" t="s">
        <v>150</v>
      </c>
      <c r="C81" s="16" t="s">
        <v>7</v>
      </c>
      <c r="D81" s="17">
        <v>868</v>
      </c>
      <c r="E81" s="73">
        <v>0</v>
      </c>
      <c r="F81" s="20">
        <f t="shared" si="3"/>
        <v>0</v>
      </c>
      <c r="G81" s="53"/>
      <c r="H81" s="54"/>
      <c r="I81" s="55"/>
      <c r="J81" s="56"/>
      <c r="K81" s="57"/>
      <c r="L81" s="58"/>
      <c r="M81" s="3"/>
      <c r="N81" s="3"/>
      <c r="O81" s="3"/>
      <c r="P81" s="3"/>
      <c r="Q81" s="3"/>
      <c r="R81" s="3"/>
      <c r="S81" s="3"/>
      <c r="T81" s="3"/>
      <c r="U81" s="3"/>
      <c r="V81" s="3"/>
      <c r="W81" s="3"/>
      <c r="X81" s="3"/>
      <c r="Y81" s="3"/>
      <c r="Z81" s="3"/>
      <c r="AA81" s="3"/>
      <c r="AB81" s="3"/>
      <c r="AC81" s="3"/>
      <c r="AD81" s="3"/>
    </row>
    <row r="82" spans="1:32" ht="20.100000000000001" customHeight="1">
      <c r="A82" s="11" t="s">
        <v>43</v>
      </c>
      <c r="B82" s="12" t="s">
        <v>51</v>
      </c>
      <c r="C82" s="16" t="s">
        <v>5</v>
      </c>
      <c r="D82" s="17">
        <v>453</v>
      </c>
      <c r="E82" s="73">
        <v>0</v>
      </c>
      <c r="F82" s="20">
        <f t="shared" si="3"/>
        <v>0</v>
      </c>
      <c r="G82" s="53"/>
      <c r="H82" s="54"/>
      <c r="I82" s="55"/>
      <c r="J82" s="56"/>
      <c r="K82" s="57"/>
      <c r="L82" s="58"/>
      <c r="M82" s="3"/>
      <c r="N82" s="3"/>
      <c r="O82" s="3"/>
      <c r="P82" s="3"/>
      <c r="Q82" s="3"/>
      <c r="R82" s="3"/>
      <c r="S82" s="3"/>
      <c r="T82" s="3"/>
      <c r="U82" s="3"/>
      <c r="V82" s="3"/>
      <c r="W82" s="3"/>
      <c r="X82" s="3"/>
      <c r="Y82" s="3"/>
      <c r="Z82" s="3"/>
      <c r="AA82" s="3"/>
      <c r="AB82" s="3"/>
      <c r="AC82" s="3"/>
      <c r="AD82" s="3"/>
      <c r="AF82" s="43"/>
    </row>
    <row r="83" spans="1:32" ht="20.100000000000001" customHeight="1">
      <c r="A83" s="8" t="s">
        <v>128</v>
      </c>
      <c r="B83" s="13" t="s">
        <v>151</v>
      </c>
      <c r="C83" s="16" t="s">
        <v>5</v>
      </c>
      <c r="D83" s="17">
        <v>14516</v>
      </c>
      <c r="E83" s="73">
        <v>0</v>
      </c>
      <c r="F83" s="20">
        <f t="shared" si="3"/>
        <v>0</v>
      </c>
      <c r="G83" s="53"/>
      <c r="H83" s="54"/>
      <c r="I83" s="55"/>
      <c r="J83" s="56"/>
      <c r="K83" s="57"/>
      <c r="L83" s="58"/>
      <c r="M83" s="3"/>
      <c r="N83" s="3"/>
      <c r="O83" s="3"/>
      <c r="P83" s="3"/>
      <c r="Q83" s="3"/>
      <c r="R83" s="3"/>
      <c r="S83" s="3"/>
      <c r="T83" s="3"/>
      <c r="U83" s="3"/>
      <c r="V83" s="3"/>
      <c r="W83" s="3"/>
      <c r="X83" s="3"/>
      <c r="Y83" s="3"/>
      <c r="Z83" s="3"/>
      <c r="AA83" s="3"/>
      <c r="AB83" s="3"/>
      <c r="AC83" s="3"/>
      <c r="AD83" s="3"/>
      <c r="AF83" s="43"/>
    </row>
    <row r="84" spans="1:32" ht="20.100000000000001" customHeight="1">
      <c r="A84" s="8" t="s">
        <v>333</v>
      </c>
      <c r="B84" s="13" t="s">
        <v>334</v>
      </c>
      <c r="C84" s="16" t="s">
        <v>2</v>
      </c>
      <c r="D84" s="17">
        <v>3</v>
      </c>
      <c r="E84" s="73">
        <v>0</v>
      </c>
      <c r="F84" s="20">
        <f t="shared" si="3"/>
        <v>0</v>
      </c>
      <c r="G84" s="53"/>
      <c r="H84" s="54"/>
      <c r="I84" s="55"/>
      <c r="J84" s="56"/>
      <c r="K84" s="57"/>
      <c r="L84" s="58"/>
      <c r="M84" s="3"/>
      <c r="N84" s="3"/>
      <c r="O84" s="3"/>
      <c r="P84" s="3"/>
      <c r="Q84" s="3"/>
      <c r="R84" s="3"/>
      <c r="S84" s="3"/>
      <c r="T84" s="3"/>
      <c r="U84" s="3"/>
      <c r="V84" s="3"/>
      <c r="W84" s="3"/>
      <c r="X84" s="3"/>
      <c r="Y84" s="3"/>
      <c r="Z84" s="3"/>
      <c r="AA84" s="3"/>
      <c r="AB84" s="3"/>
      <c r="AC84" s="3"/>
      <c r="AD84" s="3"/>
    </row>
    <row r="85" spans="1:32" ht="20.100000000000001" customHeight="1">
      <c r="A85" s="8" t="s">
        <v>129</v>
      </c>
      <c r="B85" s="9" t="s">
        <v>152</v>
      </c>
      <c r="C85" s="16" t="s">
        <v>2</v>
      </c>
      <c r="D85" s="17">
        <v>8</v>
      </c>
      <c r="E85" s="73">
        <v>0</v>
      </c>
      <c r="F85" s="20">
        <f t="shared" si="3"/>
        <v>0</v>
      </c>
      <c r="G85" s="53"/>
      <c r="H85" s="54"/>
      <c r="I85" s="55"/>
      <c r="J85" s="56"/>
      <c r="K85" s="57"/>
      <c r="L85" s="58"/>
      <c r="M85" s="3"/>
      <c r="N85" s="3"/>
      <c r="O85" s="3"/>
      <c r="P85" s="3"/>
      <c r="Q85" s="3"/>
      <c r="R85" s="3"/>
      <c r="S85" s="3"/>
      <c r="T85" s="3"/>
      <c r="U85" s="3"/>
      <c r="V85" s="3"/>
      <c r="W85" s="3"/>
      <c r="X85" s="3"/>
      <c r="Y85" s="3"/>
      <c r="Z85" s="3"/>
      <c r="AA85" s="3"/>
      <c r="AB85" s="3"/>
      <c r="AC85" s="3"/>
      <c r="AD85" s="3"/>
    </row>
    <row r="86" spans="1:32" ht="20.100000000000001" customHeight="1">
      <c r="A86" s="8" t="s">
        <v>44</v>
      </c>
      <c r="B86" s="8" t="s">
        <v>153</v>
      </c>
      <c r="C86" s="16" t="s">
        <v>6</v>
      </c>
      <c r="D86" s="17">
        <v>186775</v>
      </c>
      <c r="E86" s="73">
        <v>0</v>
      </c>
      <c r="F86" s="20">
        <f t="shared" si="3"/>
        <v>0</v>
      </c>
      <c r="G86" s="53"/>
      <c r="H86" s="54"/>
      <c r="I86" s="55"/>
      <c r="J86" s="56"/>
      <c r="K86" s="57"/>
      <c r="L86" s="58"/>
      <c r="M86" s="3"/>
      <c r="N86" s="3"/>
      <c r="O86" s="3"/>
      <c r="P86" s="3"/>
      <c r="Q86" s="3"/>
      <c r="R86" s="3"/>
      <c r="S86" s="3"/>
      <c r="T86" s="3"/>
      <c r="U86" s="3"/>
      <c r="V86" s="3"/>
      <c r="W86" s="3"/>
      <c r="X86" s="3"/>
      <c r="Y86" s="3"/>
      <c r="Z86" s="3"/>
      <c r="AA86" s="3"/>
      <c r="AB86" s="3"/>
      <c r="AC86" s="3"/>
      <c r="AD86" s="3"/>
    </row>
    <row r="87" spans="1:32" ht="20.100000000000001" customHeight="1">
      <c r="A87" s="8" t="s">
        <v>329</v>
      </c>
      <c r="B87" s="8" t="s">
        <v>328</v>
      </c>
      <c r="C87" s="16" t="s">
        <v>6</v>
      </c>
      <c r="D87" s="17">
        <v>37159</v>
      </c>
      <c r="E87" s="73">
        <v>0</v>
      </c>
      <c r="F87" s="20">
        <f t="shared" si="3"/>
        <v>0</v>
      </c>
      <c r="G87" s="53"/>
      <c r="H87" s="54"/>
      <c r="I87" s="55"/>
      <c r="J87" s="56"/>
      <c r="K87" s="57"/>
      <c r="L87" s="58"/>
      <c r="M87" s="3"/>
      <c r="N87" s="3"/>
      <c r="O87" s="3"/>
      <c r="P87" s="3"/>
      <c r="Q87" s="3"/>
      <c r="R87" s="3"/>
      <c r="S87" s="3"/>
      <c r="T87" s="3"/>
      <c r="U87" s="3"/>
      <c r="V87" s="3"/>
      <c r="W87" s="3"/>
      <c r="X87" s="3"/>
      <c r="Y87" s="3"/>
      <c r="Z87" s="3"/>
      <c r="AA87" s="3"/>
      <c r="AB87" s="3"/>
      <c r="AC87" s="3"/>
      <c r="AD87" s="3"/>
    </row>
    <row r="88" spans="1:32" ht="20.100000000000001" customHeight="1">
      <c r="A88" s="8" t="s">
        <v>130</v>
      </c>
      <c r="B88" s="8" t="s">
        <v>154</v>
      </c>
      <c r="C88" s="16" t="s">
        <v>5</v>
      </c>
      <c r="D88" s="17">
        <v>8683</v>
      </c>
      <c r="E88" s="73">
        <v>0</v>
      </c>
      <c r="F88" s="20">
        <f t="shared" si="3"/>
        <v>0</v>
      </c>
      <c r="G88" s="53"/>
      <c r="H88" s="54"/>
      <c r="I88" s="55"/>
      <c r="J88" s="56"/>
      <c r="K88" s="57"/>
      <c r="L88" s="58"/>
      <c r="M88" s="3"/>
      <c r="N88" s="3"/>
      <c r="O88" s="3"/>
      <c r="P88" s="3"/>
      <c r="Q88" s="3"/>
      <c r="R88" s="3"/>
      <c r="S88" s="3"/>
      <c r="T88" s="3"/>
      <c r="U88" s="3"/>
      <c r="V88" s="3"/>
      <c r="W88" s="3"/>
      <c r="X88" s="3"/>
      <c r="Y88" s="3"/>
      <c r="Z88" s="3"/>
      <c r="AA88" s="3"/>
      <c r="AB88" s="3"/>
      <c r="AC88" s="3"/>
      <c r="AD88" s="3"/>
    </row>
    <row r="89" spans="1:32" ht="20.100000000000001" customHeight="1">
      <c r="A89" s="8" t="s">
        <v>131</v>
      </c>
      <c r="B89" s="9" t="s">
        <v>155</v>
      </c>
      <c r="C89" s="16" t="s">
        <v>2</v>
      </c>
      <c r="D89" s="17">
        <v>20</v>
      </c>
      <c r="E89" s="73">
        <v>0</v>
      </c>
      <c r="F89" s="20">
        <f t="shared" si="3"/>
        <v>0</v>
      </c>
      <c r="G89" s="53"/>
      <c r="H89" s="54"/>
      <c r="I89" s="55"/>
      <c r="J89" s="56"/>
      <c r="K89" s="57"/>
      <c r="L89" s="58"/>
      <c r="M89" s="3"/>
      <c r="N89" s="3"/>
      <c r="O89" s="3"/>
      <c r="P89" s="3"/>
      <c r="Q89" s="3"/>
      <c r="R89" s="3"/>
      <c r="S89" s="3"/>
      <c r="T89" s="3"/>
      <c r="U89" s="3"/>
      <c r="V89" s="3"/>
      <c r="W89" s="3"/>
      <c r="X89" s="3"/>
      <c r="Y89" s="3"/>
      <c r="Z89" s="3"/>
      <c r="AA89" s="3"/>
      <c r="AB89" s="3"/>
      <c r="AC89" s="3"/>
      <c r="AD89" s="3"/>
    </row>
    <row r="90" spans="1:32" ht="20.100000000000001" customHeight="1">
      <c r="A90" s="8" t="s">
        <v>132</v>
      </c>
      <c r="B90" s="9" t="s">
        <v>156</v>
      </c>
      <c r="C90" s="16" t="s">
        <v>2</v>
      </c>
      <c r="D90" s="17">
        <v>1</v>
      </c>
      <c r="E90" s="73">
        <v>0</v>
      </c>
      <c r="F90" s="20">
        <f t="shared" si="3"/>
        <v>0</v>
      </c>
      <c r="G90" s="53"/>
      <c r="H90" s="54"/>
      <c r="I90" s="55"/>
      <c r="J90" s="56"/>
      <c r="K90" s="57"/>
      <c r="L90" s="58"/>
      <c r="M90" s="3"/>
      <c r="N90" s="3"/>
      <c r="O90" s="3"/>
      <c r="P90" s="3"/>
      <c r="Q90" s="3"/>
      <c r="R90" s="3"/>
      <c r="S90" s="3"/>
      <c r="T90" s="3"/>
      <c r="U90" s="3"/>
      <c r="V90" s="3"/>
      <c r="W90" s="3"/>
      <c r="X90" s="3"/>
      <c r="Y90" s="3"/>
      <c r="Z90" s="3"/>
      <c r="AA90" s="3"/>
      <c r="AB90" s="3"/>
      <c r="AC90" s="3"/>
      <c r="AD90" s="3"/>
    </row>
    <row r="91" spans="1:32" ht="20.100000000000001" customHeight="1">
      <c r="A91" s="8" t="s">
        <v>163</v>
      </c>
      <c r="B91" s="112" t="s">
        <v>219</v>
      </c>
      <c r="C91" s="14" t="s">
        <v>2</v>
      </c>
      <c r="D91" s="17">
        <v>3</v>
      </c>
      <c r="E91" s="73">
        <v>0</v>
      </c>
      <c r="F91" s="20">
        <f t="shared" si="3"/>
        <v>0</v>
      </c>
      <c r="G91" s="59">
        <v>3.31</v>
      </c>
      <c r="H91" s="60" t="e">
        <f>+G91*#REF!</f>
        <v>#REF!</v>
      </c>
      <c r="I91" s="61" t="e">
        <f>+#REF!*G91</f>
        <v>#REF!</v>
      </c>
      <c r="J91" s="62">
        <v>24.29</v>
      </c>
      <c r="K91" s="63" t="e">
        <f>+J91*#REF!</f>
        <v>#REF!</v>
      </c>
      <c r="L91" s="64" t="e">
        <f>+#REF!*J91</f>
        <v>#REF!</v>
      </c>
      <c r="M91" s="3"/>
      <c r="N91" s="3"/>
      <c r="O91" s="3"/>
      <c r="P91" s="3"/>
      <c r="Q91" s="3"/>
      <c r="R91" s="3">
        <v>60</v>
      </c>
      <c r="S91" s="3">
        <v>45</v>
      </c>
      <c r="T91" s="3"/>
      <c r="U91" s="3">
        <v>63.88</v>
      </c>
      <c r="V91" s="3">
        <v>72.81</v>
      </c>
      <c r="W91" s="3"/>
      <c r="X91" s="3">
        <f>AVERAGE(T91,U91,V91)</f>
        <v>68.344999999999999</v>
      </c>
      <c r="Y91" s="3"/>
      <c r="Z91" s="3"/>
      <c r="AA91" s="3"/>
      <c r="AB91" s="3"/>
      <c r="AC91" s="3"/>
      <c r="AD91" s="3"/>
    </row>
    <row r="92" spans="1:32" ht="20.100000000000001" customHeight="1">
      <c r="A92" s="126" t="s">
        <v>25</v>
      </c>
      <c r="B92" s="126"/>
      <c r="C92" s="126"/>
      <c r="D92" s="126"/>
      <c r="E92" s="126"/>
      <c r="F92" s="80">
        <f>SUM(F19:F91)</f>
        <v>0</v>
      </c>
      <c r="G92" s="65"/>
      <c r="H92" s="65"/>
      <c r="I92" s="65"/>
      <c r="J92" s="66"/>
      <c r="K92" s="66"/>
      <c r="L92" s="66"/>
      <c r="M92" s="3"/>
      <c r="N92" s="3"/>
      <c r="O92" s="3"/>
      <c r="P92" s="3"/>
      <c r="Q92" s="3"/>
      <c r="R92" s="3"/>
      <c r="S92" s="3"/>
      <c r="T92" s="3"/>
      <c r="U92" s="3"/>
      <c r="V92" s="3"/>
      <c r="W92" s="3"/>
      <c r="X92" s="3"/>
      <c r="Y92" s="3"/>
      <c r="Z92" s="3"/>
      <c r="AA92" s="3"/>
      <c r="AB92" s="3"/>
      <c r="AC92" s="3"/>
      <c r="AD92" s="3"/>
    </row>
    <row r="93" spans="1:32" ht="18.75">
      <c r="A93" s="143" t="s">
        <v>157</v>
      </c>
      <c r="B93" s="143"/>
      <c r="C93" s="143"/>
      <c r="D93" s="143"/>
      <c r="E93" s="143"/>
      <c r="F93" s="143"/>
    </row>
    <row r="94" spans="1:32" ht="20.100000000000001" customHeight="1">
      <c r="A94" s="109" t="s">
        <v>19</v>
      </c>
      <c r="B94" s="109" t="s">
        <v>20</v>
      </c>
      <c r="C94" s="109" t="s">
        <v>21</v>
      </c>
      <c r="D94" s="109" t="s">
        <v>22</v>
      </c>
      <c r="E94" s="110" t="s">
        <v>23</v>
      </c>
      <c r="F94" s="110" t="s">
        <v>24</v>
      </c>
    </row>
    <row r="95" spans="1:32" ht="20.100000000000001" customHeight="1">
      <c r="A95" s="8" t="s">
        <v>164</v>
      </c>
      <c r="B95" s="8" t="s">
        <v>191</v>
      </c>
      <c r="C95" s="67" t="s">
        <v>54</v>
      </c>
      <c r="D95" s="19">
        <v>49</v>
      </c>
      <c r="E95" s="20">
        <v>0</v>
      </c>
      <c r="F95" s="20">
        <f>ROUND(E95*D95,2)</f>
        <v>0</v>
      </c>
    </row>
    <row r="96" spans="1:32" ht="20.100000000000001" customHeight="1">
      <c r="A96" s="8" t="s">
        <v>165</v>
      </c>
      <c r="B96" s="8" t="s">
        <v>55</v>
      </c>
      <c r="C96" s="67" t="s">
        <v>54</v>
      </c>
      <c r="D96" s="19">
        <v>35</v>
      </c>
      <c r="E96" s="20">
        <v>0</v>
      </c>
      <c r="F96" s="20">
        <f t="shared" ref="F96:F103" si="4">ROUND(E96*D96,0)</f>
        <v>0</v>
      </c>
    </row>
    <row r="97" spans="1:6" ht="20.100000000000001" customHeight="1">
      <c r="A97" s="8" t="s">
        <v>166</v>
      </c>
      <c r="B97" s="8" t="s">
        <v>192</v>
      </c>
      <c r="C97" s="67" t="s">
        <v>54</v>
      </c>
      <c r="D97" s="19">
        <v>5</v>
      </c>
      <c r="E97" s="20">
        <v>0</v>
      </c>
      <c r="F97" s="20">
        <f t="shared" si="4"/>
        <v>0</v>
      </c>
    </row>
    <row r="98" spans="1:6" ht="20.100000000000001" customHeight="1">
      <c r="A98" s="8" t="s">
        <v>167</v>
      </c>
      <c r="B98" s="8" t="s">
        <v>193</v>
      </c>
      <c r="C98" s="67" t="s">
        <v>54</v>
      </c>
      <c r="D98" s="19">
        <v>1</v>
      </c>
      <c r="E98" s="20">
        <v>0</v>
      </c>
      <c r="F98" s="20">
        <f t="shared" si="4"/>
        <v>0</v>
      </c>
    </row>
    <row r="99" spans="1:6" ht="20.100000000000001" customHeight="1">
      <c r="A99" s="8" t="s">
        <v>168</v>
      </c>
      <c r="B99" s="8" t="s">
        <v>194</v>
      </c>
      <c r="C99" s="67" t="s">
        <v>54</v>
      </c>
      <c r="D99" s="19">
        <v>7</v>
      </c>
      <c r="E99" s="20">
        <v>0</v>
      </c>
      <c r="F99" s="20">
        <f t="shared" si="4"/>
        <v>0</v>
      </c>
    </row>
    <row r="100" spans="1:6" ht="20.100000000000001" customHeight="1">
      <c r="A100" s="8" t="s">
        <v>169</v>
      </c>
      <c r="B100" s="8" t="s">
        <v>195</v>
      </c>
      <c r="C100" s="67" t="s">
        <v>2</v>
      </c>
      <c r="D100" s="19">
        <v>5</v>
      </c>
      <c r="E100" s="20">
        <v>0</v>
      </c>
      <c r="F100" s="20">
        <f t="shared" si="4"/>
        <v>0</v>
      </c>
    </row>
    <row r="101" spans="1:6" ht="20.100000000000001" customHeight="1">
      <c r="A101" s="8" t="s">
        <v>170</v>
      </c>
      <c r="B101" s="8" t="s">
        <v>196</v>
      </c>
      <c r="C101" s="67" t="s">
        <v>2</v>
      </c>
      <c r="D101" s="19">
        <v>1</v>
      </c>
      <c r="E101" s="20">
        <v>0</v>
      </c>
      <c r="F101" s="20">
        <f t="shared" si="4"/>
        <v>0</v>
      </c>
    </row>
    <row r="102" spans="1:6" ht="20.100000000000001" customHeight="1">
      <c r="A102" s="8" t="s">
        <v>171</v>
      </c>
      <c r="B102" s="8" t="s">
        <v>197</v>
      </c>
      <c r="C102" s="67" t="s">
        <v>2</v>
      </c>
      <c r="D102" s="19">
        <v>8</v>
      </c>
      <c r="E102" s="20">
        <v>0</v>
      </c>
      <c r="F102" s="20">
        <f t="shared" si="4"/>
        <v>0</v>
      </c>
    </row>
    <row r="103" spans="1:6" ht="20.100000000000001" customHeight="1">
      <c r="A103" s="8" t="s">
        <v>172</v>
      </c>
      <c r="B103" s="8" t="s">
        <v>198</v>
      </c>
      <c r="C103" s="67" t="s">
        <v>2</v>
      </c>
      <c r="D103" s="19">
        <v>4</v>
      </c>
      <c r="E103" s="20">
        <v>0</v>
      </c>
      <c r="F103" s="20">
        <f t="shared" si="4"/>
        <v>0</v>
      </c>
    </row>
    <row r="104" spans="1:6" ht="20.100000000000001" customHeight="1">
      <c r="A104" s="8" t="s">
        <v>173</v>
      </c>
      <c r="B104" s="8" t="s">
        <v>199</v>
      </c>
      <c r="C104" s="67" t="s">
        <v>2</v>
      </c>
      <c r="D104" s="19">
        <v>1415</v>
      </c>
      <c r="E104" s="20">
        <v>0</v>
      </c>
      <c r="F104" s="20">
        <f t="shared" ref="F104:F122" si="5">ROUND(E104*D104,0)</f>
        <v>0</v>
      </c>
    </row>
    <row r="105" spans="1:6" ht="20.100000000000001" customHeight="1">
      <c r="A105" s="8" t="s">
        <v>174</v>
      </c>
      <c r="B105" s="8" t="s">
        <v>200</v>
      </c>
      <c r="C105" s="67" t="s">
        <v>53</v>
      </c>
      <c r="D105" s="19">
        <v>20</v>
      </c>
      <c r="E105" s="20">
        <v>0</v>
      </c>
      <c r="F105" s="20">
        <f t="shared" si="5"/>
        <v>0</v>
      </c>
    </row>
    <row r="106" spans="1:6" ht="20.100000000000001" customHeight="1">
      <c r="A106" s="8" t="s">
        <v>175</v>
      </c>
      <c r="B106" s="9" t="s">
        <v>201</v>
      </c>
      <c r="C106" s="67" t="s">
        <v>53</v>
      </c>
      <c r="D106" s="19">
        <v>758</v>
      </c>
      <c r="E106" s="20">
        <v>0</v>
      </c>
      <c r="F106" s="20">
        <f t="shared" si="5"/>
        <v>0</v>
      </c>
    </row>
    <row r="107" spans="1:6" ht="20.100000000000001" customHeight="1">
      <c r="A107" s="8" t="s">
        <v>176</v>
      </c>
      <c r="B107" s="9" t="s">
        <v>202</v>
      </c>
      <c r="C107" s="67" t="s">
        <v>1</v>
      </c>
      <c r="D107" s="19">
        <v>1</v>
      </c>
      <c r="E107" s="20">
        <v>0</v>
      </c>
      <c r="F107" s="20">
        <f t="shared" si="5"/>
        <v>0</v>
      </c>
    </row>
    <row r="108" spans="1:6" ht="20.100000000000001" customHeight="1">
      <c r="A108" s="8" t="s">
        <v>177</v>
      </c>
      <c r="B108" s="9" t="s">
        <v>203</v>
      </c>
      <c r="C108" s="67" t="s">
        <v>5</v>
      </c>
      <c r="D108" s="19">
        <v>2745</v>
      </c>
      <c r="E108" s="20">
        <v>0</v>
      </c>
      <c r="F108" s="20">
        <f t="shared" si="5"/>
        <v>0</v>
      </c>
    </row>
    <row r="109" spans="1:6" ht="20.100000000000001" customHeight="1">
      <c r="A109" s="113" t="s">
        <v>178</v>
      </c>
      <c r="B109" s="9" t="s">
        <v>204</v>
      </c>
      <c r="C109" s="67" t="s">
        <v>5</v>
      </c>
      <c r="D109" s="19">
        <v>2741</v>
      </c>
      <c r="E109" s="20">
        <v>0</v>
      </c>
      <c r="F109" s="20">
        <f t="shared" si="5"/>
        <v>0</v>
      </c>
    </row>
    <row r="110" spans="1:6" ht="20.100000000000001" customHeight="1">
      <c r="A110" s="113" t="s">
        <v>179</v>
      </c>
      <c r="B110" s="9" t="s">
        <v>205</v>
      </c>
      <c r="C110" s="67" t="s">
        <v>5</v>
      </c>
      <c r="D110" s="19">
        <v>546</v>
      </c>
      <c r="E110" s="20">
        <v>0</v>
      </c>
      <c r="F110" s="20">
        <f t="shared" si="5"/>
        <v>0</v>
      </c>
    </row>
    <row r="111" spans="1:6" ht="20.100000000000001" customHeight="1">
      <c r="A111" s="69" t="s">
        <v>180</v>
      </c>
      <c r="B111" s="9" t="s">
        <v>206</v>
      </c>
      <c r="C111" s="67" t="s">
        <v>56</v>
      </c>
      <c r="D111" s="19">
        <v>0.64</v>
      </c>
      <c r="E111" s="20">
        <v>0</v>
      </c>
      <c r="F111" s="20">
        <f t="shared" si="5"/>
        <v>0</v>
      </c>
    </row>
    <row r="112" spans="1:6" ht="20.100000000000001" customHeight="1">
      <c r="A112" s="69" t="s">
        <v>210</v>
      </c>
      <c r="B112" s="9" t="s">
        <v>207</v>
      </c>
      <c r="C112" s="67" t="s">
        <v>2</v>
      </c>
      <c r="D112" s="19">
        <v>5</v>
      </c>
      <c r="E112" s="20">
        <v>0</v>
      </c>
      <c r="F112" s="20">
        <f t="shared" si="5"/>
        <v>0</v>
      </c>
    </row>
    <row r="113" spans="1:6" ht="20.100000000000001" customHeight="1">
      <c r="A113" s="113" t="s">
        <v>181</v>
      </c>
      <c r="B113" s="9" t="s">
        <v>208</v>
      </c>
      <c r="C113" s="67" t="s">
        <v>2</v>
      </c>
      <c r="D113" s="19">
        <v>96</v>
      </c>
      <c r="E113" s="20">
        <v>0</v>
      </c>
      <c r="F113" s="20">
        <f t="shared" si="5"/>
        <v>0</v>
      </c>
    </row>
    <row r="114" spans="1:6" ht="18">
      <c r="A114" s="113" t="s">
        <v>182</v>
      </c>
      <c r="B114" s="9" t="s">
        <v>209</v>
      </c>
      <c r="C114" s="67" t="s">
        <v>5</v>
      </c>
      <c r="D114" s="19">
        <v>665</v>
      </c>
      <c r="E114" s="20">
        <v>0</v>
      </c>
      <c r="F114" s="20">
        <f t="shared" si="5"/>
        <v>0</v>
      </c>
    </row>
    <row r="115" spans="1:6" ht="35.25" customHeight="1">
      <c r="A115" s="113" t="s">
        <v>183</v>
      </c>
      <c r="B115" s="9" t="s">
        <v>211</v>
      </c>
      <c r="C115" s="67" t="s">
        <v>56</v>
      </c>
      <c r="D115" s="19">
        <v>0.312</v>
      </c>
      <c r="E115" s="20">
        <v>0</v>
      </c>
      <c r="F115" s="20">
        <f t="shared" si="5"/>
        <v>0</v>
      </c>
    </row>
    <row r="116" spans="1:6" ht="20.100000000000001" customHeight="1">
      <c r="A116" s="113" t="s">
        <v>184</v>
      </c>
      <c r="B116" s="68" t="s">
        <v>212</v>
      </c>
      <c r="C116" s="67" t="s">
        <v>2</v>
      </c>
      <c r="D116" s="19">
        <v>35</v>
      </c>
      <c r="E116" s="20">
        <v>0</v>
      </c>
      <c r="F116" s="20">
        <f t="shared" si="5"/>
        <v>0</v>
      </c>
    </row>
    <row r="117" spans="1:6" ht="20.100000000000001" customHeight="1">
      <c r="A117" s="113" t="s">
        <v>185</v>
      </c>
      <c r="B117" s="68" t="s">
        <v>213</v>
      </c>
      <c r="C117" s="67" t="s">
        <v>2</v>
      </c>
      <c r="D117" s="19">
        <v>35</v>
      </c>
      <c r="E117" s="20">
        <v>0</v>
      </c>
      <c r="F117" s="20">
        <f t="shared" si="5"/>
        <v>0</v>
      </c>
    </row>
    <row r="118" spans="1:6" ht="20.100000000000001" customHeight="1">
      <c r="A118" s="113" t="s">
        <v>186</v>
      </c>
      <c r="B118" s="68" t="s">
        <v>214</v>
      </c>
      <c r="C118" s="67" t="s">
        <v>56</v>
      </c>
      <c r="D118" s="19">
        <v>5.7590000000000003</v>
      </c>
      <c r="E118" s="20">
        <v>0</v>
      </c>
      <c r="F118" s="20">
        <f t="shared" si="5"/>
        <v>0</v>
      </c>
    </row>
    <row r="119" spans="1:6" ht="20.100000000000001" customHeight="1">
      <c r="A119" s="113" t="s">
        <v>187</v>
      </c>
      <c r="B119" s="68" t="s">
        <v>215</v>
      </c>
      <c r="C119" s="67" t="s">
        <v>56</v>
      </c>
      <c r="D119" s="19">
        <v>1.3460000000000001</v>
      </c>
      <c r="E119" s="20">
        <v>0</v>
      </c>
      <c r="F119" s="20">
        <f t="shared" si="5"/>
        <v>0</v>
      </c>
    </row>
    <row r="120" spans="1:6" ht="20.100000000000001" customHeight="1">
      <c r="A120" s="113" t="s">
        <v>188</v>
      </c>
      <c r="B120" s="68" t="s">
        <v>216</v>
      </c>
      <c r="C120" s="67" t="s">
        <v>56</v>
      </c>
      <c r="D120" s="19">
        <v>3.4169999999999998</v>
      </c>
      <c r="E120" s="20">
        <v>0</v>
      </c>
      <c r="F120" s="20">
        <f t="shared" si="5"/>
        <v>0</v>
      </c>
    </row>
    <row r="121" spans="1:6" ht="20.100000000000001" customHeight="1">
      <c r="A121" s="113" t="s">
        <v>189</v>
      </c>
      <c r="B121" s="68" t="s">
        <v>217</v>
      </c>
      <c r="C121" s="67" t="s">
        <v>56</v>
      </c>
      <c r="D121" s="19">
        <v>4.7279999999999998</v>
      </c>
      <c r="E121" s="20">
        <v>0</v>
      </c>
      <c r="F121" s="20">
        <f t="shared" si="5"/>
        <v>0</v>
      </c>
    </row>
    <row r="122" spans="1:6" ht="20.100000000000001" customHeight="1">
      <c r="A122" s="113" t="s">
        <v>190</v>
      </c>
      <c r="B122" s="68" t="s">
        <v>218</v>
      </c>
      <c r="C122" s="67" t="s">
        <v>56</v>
      </c>
      <c r="D122" s="19">
        <v>0.19</v>
      </c>
      <c r="E122" s="20">
        <v>0</v>
      </c>
      <c r="F122" s="20">
        <f t="shared" si="5"/>
        <v>0</v>
      </c>
    </row>
    <row r="123" spans="1:6" ht="20.100000000000001" customHeight="1">
      <c r="A123" s="126" t="s">
        <v>158</v>
      </c>
      <c r="B123" s="126"/>
      <c r="C123" s="126"/>
      <c r="D123" s="126"/>
      <c r="E123" s="126"/>
      <c r="F123" s="80">
        <f>SUM(F95:F122)</f>
        <v>0</v>
      </c>
    </row>
    <row r="124" spans="1:6" ht="20.100000000000001" customHeight="1">
      <c r="A124" s="143" t="s">
        <v>159</v>
      </c>
      <c r="B124" s="143"/>
      <c r="C124" s="143"/>
      <c r="D124" s="143"/>
      <c r="E124" s="143"/>
      <c r="F124" s="143"/>
    </row>
    <row r="125" spans="1:6" ht="20.100000000000001" customHeight="1">
      <c r="A125" s="109" t="s">
        <v>19</v>
      </c>
      <c r="B125" s="109" t="s">
        <v>20</v>
      </c>
      <c r="C125" s="109" t="s">
        <v>21</v>
      </c>
      <c r="D125" s="109" t="s">
        <v>22</v>
      </c>
      <c r="E125" s="110" t="s">
        <v>23</v>
      </c>
      <c r="F125" s="110" t="s">
        <v>24</v>
      </c>
    </row>
    <row r="126" spans="1:6" ht="20.100000000000001" customHeight="1">
      <c r="A126" s="8" t="s">
        <v>130</v>
      </c>
      <c r="B126" s="8" t="s">
        <v>246</v>
      </c>
      <c r="C126" s="14" t="s">
        <v>5</v>
      </c>
      <c r="D126" s="19">
        <v>177</v>
      </c>
      <c r="E126" s="20">
        <v>0</v>
      </c>
      <c r="F126" s="20">
        <f>ROUND(E126*D126,2)</f>
        <v>0</v>
      </c>
    </row>
    <row r="127" spans="1:6" ht="20.100000000000001" customHeight="1">
      <c r="A127" s="8" t="s">
        <v>220</v>
      </c>
      <c r="B127" s="8" t="s">
        <v>247</v>
      </c>
      <c r="C127" s="14" t="s">
        <v>5</v>
      </c>
      <c r="D127" s="19">
        <v>360</v>
      </c>
      <c r="E127" s="20">
        <v>0</v>
      </c>
      <c r="F127" s="20">
        <f t="shared" ref="F127:F134" si="6">ROUND(E127*D127,0)</f>
        <v>0</v>
      </c>
    </row>
    <row r="128" spans="1:6" ht="18">
      <c r="A128" s="8" t="s">
        <v>221</v>
      </c>
      <c r="B128" s="8" t="s">
        <v>248</v>
      </c>
      <c r="C128" s="14" t="s">
        <v>274</v>
      </c>
      <c r="D128" s="19">
        <v>1</v>
      </c>
      <c r="E128" s="20">
        <v>0</v>
      </c>
      <c r="F128" s="20">
        <f t="shared" si="6"/>
        <v>0</v>
      </c>
    </row>
    <row r="129" spans="1:6" ht="39" customHeight="1">
      <c r="A129" s="8" t="s">
        <v>222</v>
      </c>
      <c r="B129" s="9" t="s">
        <v>249</v>
      </c>
      <c r="C129" s="14" t="s">
        <v>5</v>
      </c>
      <c r="D129" s="19">
        <v>397</v>
      </c>
      <c r="E129" s="20">
        <v>0</v>
      </c>
      <c r="F129" s="20">
        <f t="shared" si="6"/>
        <v>0</v>
      </c>
    </row>
    <row r="130" spans="1:6" ht="20.100000000000001" customHeight="1">
      <c r="A130" s="8" t="s">
        <v>223</v>
      </c>
      <c r="B130" s="8" t="s">
        <v>250</v>
      </c>
      <c r="C130" s="14" t="s">
        <v>2</v>
      </c>
      <c r="D130" s="19">
        <v>7</v>
      </c>
      <c r="E130" s="20">
        <v>0</v>
      </c>
      <c r="F130" s="20">
        <f t="shared" si="6"/>
        <v>0</v>
      </c>
    </row>
    <row r="131" spans="1:6" ht="20.100000000000001" customHeight="1">
      <c r="A131" s="8" t="s">
        <v>131</v>
      </c>
      <c r="B131" s="8" t="s">
        <v>251</v>
      </c>
      <c r="C131" s="14" t="s">
        <v>2</v>
      </c>
      <c r="D131" s="19">
        <v>1</v>
      </c>
      <c r="E131" s="20">
        <v>0</v>
      </c>
      <c r="F131" s="20">
        <f t="shared" si="6"/>
        <v>0</v>
      </c>
    </row>
    <row r="132" spans="1:6" ht="20.100000000000001" customHeight="1">
      <c r="A132" s="8" t="s">
        <v>224</v>
      </c>
      <c r="B132" s="8" t="s">
        <v>252</v>
      </c>
      <c r="C132" s="14" t="s">
        <v>2</v>
      </c>
      <c r="D132" s="19">
        <v>2</v>
      </c>
      <c r="E132" s="20">
        <v>0</v>
      </c>
      <c r="F132" s="20">
        <f t="shared" si="6"/>
        <v>0</v>
      </c>
    </row>
    <row r="133" spans="1:6" ht="20.100000000000001" customHeight="1">
      <c r="A133" s="8" t="s">
        <v>226</v>
      </c>
      <c r="B133" s="8" t="s">
        <v>254</v>
      </c>
      <c r="C133" s="14" t="s">
        <v>2</v>
      </c>
      <c r="D133" s="19">
        <v>1</v>
      </c>
      <c r="E133" s="20">
        <v>0</v>
      </c>
      <c r="F133" s="20">
        <f t="shared" si="6"/>
        <v>0</v>
      </c>
    </row>
    <row r="134" spans="1:6" ht="20.100000000000001" customHeight="1">
      <c r="A134" s="8" t="s">
        <v>225</v>
      </c>
      <c r="B134" s="8" t="s">
        <v>253</v>
      </c>
      <c r="C134" s="14" t="s">
        <v>2</v>
      </c>
      <c r="D134" s="19">
        <v>3</v>
      </c>
      <c r="E134" s="20">
        <v>0</v>
      </c>
      <c r="F134" s="20">
        <f t="shared" si="6"/>
        <v>0</v>
      </c>
    </row>
    <row r="135" spans="1:6" ht="20.100000000000001" customHeight="1">
      <c r="A135" s="8" t="s">
        <v>227</v>
      </c>
      <c r="B135" s="8" t="s">
        <v>255</v>
      </c>
      <c r="C135" s="14" t="s">
        <v>2</v>
      </c>
      <c r="D135" s="19">
        <v>1</v>
      </c>
      <c r="E135" s="20">
        <v>0</v>
      </c>
      <c r="F135" s="20">
        <f t="shared" ref="F135:F153" si="7">ROUND(E135*D135,0)</f>
        <v>0</v>
      </c>
    </row>
    <row r="136" spans="1:6" ht="18">
      <c r="A136" s="8" t="s">
        <v>228</v>
      </c>
      <c r="B136" s="8" t="s">
        <v>256</v>
      </c>
      <c r="C136" s="14" t="s">
        <v>2</v>
      </c>
      <c r="D136" s="19">
        <v>2</v>
      </c>
      <c r="E136" s="20">
        <v>0</v>
      </c>
      <c r="F136" s="20">
        <f t="shared" si="7"/>
        <v>0</v>
      </c>
    </row>
    <row r="137" spans="1:6" ht="18">
      <c r="A137" s="8" t="s">
        <v>229</v>
      </c>
      <c r="B137" s="8" t="s">
        <v>257</v>
      </c>
      <c r="C137" s="14" t="s">
        <v>2</v>
      </c>
      <c r="D137" s="19">
        <v>1</v>
      </c>
      <c r="E137" s="20">
        <v>0</v>
      </c>
      <c r="F137" s="20">
        <f t="shared" si="7"/>
        <v>0</v>
      </c>
    </row>
    <row r="138" spans="1:6" ht="18">
      <c r="A138" s="8" t="s">
        <v>230</v>
      </c>
      <c r="B138" s="9" t="s">
        <v>258</v>
      </c>
      <c r="C138" s="14" t="s">
        <v>2</v>
      </c>
      <c r="D138" s="19">
        <v>3</v>
      </c>
      <c r="E138" s="20">
        <v>0</v>
      </c>
      <c r="F138" s="20">
        <f t="shared" si="7"/>
        <v>0</v>
      </c>
    </row>
    <row r="139" spans="1:6" ht="18">
      <c r="A139" s="8" t="s">
        <v>231</v>
      </c>
      <c r="B139" s="9" t="s">
        <v>259</v>
      </c>
      <c r="C139" s="14" t="s">
        <v>54</v>
      </c>
      <c r="D139" s="19">
        <v>17</v>
      </c>
      <c r="E139" s="20">
        <v>0</v>
      </c>
      <c r="F139" s="20">
        <f t="shared" si="7"/>
        <v>0</v>
      </c>
    </row>
    <row r="140" spans="1:6" ht="20.100000000000001" customHeight="1">
      <c r="A140" s="8" t="s">
        <v>232</v>
      </c>
      <c r="B140" s="9" t="s">
        <v>260</v>
      </c>
      <c r="C140" s="14" t="s">
        <v>54</v>
      </c>
      <c r="D140" s="19">
        <v>1</v>
      </c>
      <c r="E140" s="20">
        <v>0</v>
      </c>
      <c r="F140" s="20">
        <f t="shared" si="7"/>
        <v>0</v>
      </c>
    </row>
    <row r="141" spans="1:6" ht="18">
      <c r="A141" s="8" t="s">
        <v>233</v>
      </c>
      <c r="B141" s="8" t="s">
        <v>261</v>
      </c>
      <c r="C141" s="14" t="s">
        <v>54</v>
      </c>
      <c r="D141" s="19">
        <v>7</v>
      </c>
      <c r="E141" s="20">
        <v>0</v>
      </c>
      <c r="F141" s="20">
        <f t="shared" si="7"/>
        <v>0</v>
      </c>
    </row>
    <row r="142" spans="1:6" ht="18">
      <c r="A142" s="8" t="s">
        <v>234</v>
      </c>
      <c r="B142" s="9" t="s">
        <v>266</v>
      </c>
      <c r="C142" s="14" t="s">
        <v>54</v>
      </c>
      <c r="D142" s="19">
        <v>3</v>
      </c>
      <c r="E142" s="20">
        <v>0</v>
      </c>
      <c r="F142" s="20">
        <f t="shared" si="7"/>
        <v>0</v>
      </c>
    </row>
    <row r="143" spans="1:6" ht="18">
      <c r="A143" s="8" t="s">
        <v>235</v>
      </c>
      <c r="B143" s="9" t="s">
        <v>262</v>
      </c>
      <c r="C143" s="14" t="s">
        <v>2</v>
      </c>
      <c r="D143" s="19">
        <v>1</v>
      </c>
      <c r="E143" s="20">
        <v>0</v>
      </c>
      <c r="F143" s="20">
        <f t="shared" si="7"/>
        <v>0</v>
      </c>
    </row>
    <row r="144" spans="1:6" ht="18">
      <c r="A144" s="8" t="s">
        <v>236</v>
      </c>
      <c r="B144" s="9" t="s">
        <v>263</v>
      </c>
      <c r="C144" s="14" t="s">
        <v>2</v>
      </c>
      <c r="D144" s="19">
        <v>8</v>
      </c>
      <c r="E144" s="20">
        <v>0</v>
      </c>
      <c r="F144" s="20">
        <f t="shared" si="7"/>
        <v>0</v>
      </c>
    </row>
    <row r="145" spans="1:6" ht="18">
      <c r="A145" s="8" t="s">
        <v>237</v>
      </c>
      <c r="B145" s="9" t="s">
        <v>264</v>
      </c>
      <c r="C145" s="14" t="s">
        <v>2</v>
      </c>
      <c r="D145" s="19">
        <v>1</v>
      </c>
      <c r="E145" s="20">
        <v>0</v>
      </c>
      <c r="F145" s="20">
        <f t="shared" si="7"/>
        <v>0</v>
      </c>
    </row>
    <row r="146" spans="1:6" ht="18">
      <c r="A146" s="8" t="s">
        <v>238</v>
      </c>
      <c r="B146" s="9" t="s">
        <v>265</v>
      </c>
      <c r="C146" s="14" t="s">
        <v>2</v>
      </c>
      <c r="D146" s="19">
        <v>3</v>
      </c>
      <c r="E146" s="20">
        <v>0</v>
      </c>
      <c r="F146" s="20">
        <f t="shared" si="7"/>
        <v>0</v>
      </c>
    </row>
    <row r="147" spans="1:6" ht="18">
      <c r="A147" s="8" t="s">
        <v>239</v>
      </c>
      <c r="B147" s="9" t="s">
        <v>267</v>
      </c>
      <c r="C147" s="14" t="s">
        <v>54</v>
      </c>
      <c r="D147" s="19">
        <v>1</v>
      </c>
      <c r="E147" s="20">
        <v>0</v>
      </c>
      <c r="F147" s="20">
        <f t="shared" si="7"/>
        <v>0</v>
      </c>
    </row>
    <row r="148" spans="1:6" ht="18">
      <c r="A148" s="8" t="s">
        <v>240</v>
      </c>
      <c r="B148" s="9" t="s">
        <v>268</v>
      </c>
      <c r="C148" s="14" t="s">
        <v>2</v>
      </c>
      <c r="D148" s="19">
        <v>4</v>
      </c>
      <c r="E148" s="20">
        <v>0</v>
      </c>
      <c r="F148" s="20">
        <f t="shared" si="7"/>
        <v>0</v>
      </c>
    </row>
    <row r="149" spans="1:6" ht="18">
      <c r="A149" s="8" t="s">
        <v>241</v>
      </c>
      <c r="B149" s="9" t="s">
        <v>269</v>
      </c>
      <c r="C149" s="14" t="s">
        <v>2</v>
      </c>
      <c r="D149" s="19">
        <v>1</v>
      </c>
      <c r="E149" s="20">
        <v>0</v>
      </c>
      <c r="F149" s="20">
        <f t="shared" si="7"/>
        <v>0</v>
      </c>
    </row>
    <row r="150" spans="1:6" ht="18">
      <c r="A150" s="8" t="s">
        <v>242</v>
      </c>
      <c r="B150" s="9" t="s">
        <v>270</v>
      </c>
      <c r="C150" s="14" t="s">
        <v>2</v>
      </c>
      <c r="D150" s="19">
        <v>1</v>
      </c>
      <c r="E150" s="20">
        <v>0</v>
      </c>
      <c r="F150" s="20">
        <f t="shared" si="7"/>
        <v>0</v>
      </c>
    </row>
    <row r="151" spans="1:6" ht="18">
      <c r="A151" s="8" t="s">
        <v>243</v>
      </c>
      <c r="B151" s="9" t="s">
        <v>271</v>
      </c>
      <c r="C151" s="14" t="s">
        <v>2</v>
      </c>
      <c r="D151" s="19">
        <v>3</v>
      </c>
      <c r="E151" s="20">
        <v>0</v>
      </c>
      <c r="F151" s="20">
        <f t="shared" si="7"/>
        <v>0</v>
      </c>
    </row>
    <row r="152" spans="1:6" ht="39" customHeight="1">
      <c r="A152" s="8" t="s">
        <v>244</v>
      </c>
      <c r="B152" s="9" t="s">
        <v>272</v>
      </c>
      <c r="C152" s="14" t="s">
        <v>2</v>
      </c>
      <c r="D152" s="19">
        <v>2</v>
      </c>
      <c r="E152" s="20">
        <v>0</v>
      </c>
      <c r="F152" s="20">
        <f t="shared" si="7"/>
        <v>0</v>
      </c>
    </row>
    <row r="153" spans="1:6" ht="20.100000000000001" customHeight="1">
      <c r="A153" s="8" t="s">
        <v>245</v>
      </c>
      <c r="B153" s="8" t="s">
        <v>273</v>
      </c>
      <c r="C153" s="14" t="s">
        <v>2</v>
      </c>
      <c r="D153" s="19">
        <v>2</v>
      </c>
      <c r="E153" s="20">
        <v>0</v>
      </c>
      <c r="F153" s="20">
        <f t="shared" si="7"/>
        <v>0</v>
      </c>
    </row>
    <row r="154" spans="1:6" ht="20.100000000000001" customHeight="1">
      <c r="A154" s="126" t="s">
        <v>160</v>
      </c>
      <c r="B154" s="126"/>
      <c r="C154" s="126"/>
      <c r="D154" s="126"/>
      <c r="E154" s="126"/>
      <c r="F154" s="80">
        <f>SUM(F126:F153)</f>
        <v>0</v>
      </c>
    </row>
    <row r="155" spans="1:6" ht="20.100000000000001" customHeight="1">
      <c r="A155" s="143" t="s">
        <v>161</v>
      </c>
      <c r="B155" s="143"/>
      <c r="C155" s="143"/>
      <c r="D155" s="143"/>
      <c r="E155" s="143"/>
      <c r="F155" s="143"/>
    </row>
    <row r="156" spans="1:6" ht="20.100000000000001" customHeight="1">
      <c r="A156" s="109" t="s">
        <v>19</v>
      </c>
      <c r="B156" s="109" t="s">
        <v>20</v>
      </c>
      <c r="C156" s="109" t="s">
        <v>21</v>
      </c>
      <c r="D156" s="109" t="s">
        <v>22</v>
      </c>
      <c r="E156" s="110" t="s">
        <v>23</v>
      </c>
      <c r="F156" s="110" t="s">
        <v>24</v>
      </c>
    </row>
    <row r="157" spans="1:6" ht="20.100000000000001" customHeight="1">
      <c r="A157" s="14">
        <v>1</v>
      </c>
      <c r="B157" s="8" t="s">
        <v>275</v>
      </c>
      <c r="C157" s="21" t="s">
        <v>1</v>
      </c>
      <c r="D157" s="17">
        <v>1</v>
      </c>
      <c r="E157" s="20">
        <v>0</v>
      </c>
      <c r="F157" s="20">
        <f>ROUND(E157*D157,2)</f>
        <v>0</v>
      </c>
    </row>
    <row r="158" spans="1:6" ht="20.100000000000001" customHeight="1">
      <c r="A158" s="14">
        <v>2</v>
      </c>
      <c r="B158" s="8" t="s">
        <v>285</v>
      </c>
      <c r="C158" s="114"/>
      <c r="D158" s="115"/>
      <c r="E158" s="105"/>
      <c r="F158" s="116">
        <v>0</v>
      </c>
    </row>
    <row r="159" spans="1:6" ht="20.100000000000001" customHeight="1">
      <c r="A159" s="117" t="s">
        <v>277</v>
      </c>
      <c r="B159" s="8" t="s">
        <v>356</v>
      </c>
      <c r="C159" s="14" t="s">
        <v>5</v>
      </c>
      <c r="D159" s="17">
        <v>1780</v>
      </c>
      <c r="E159" s="20">
        <v>0</v>
      </c>
      <c r="F159" s="20">
        <f>ROUND(E159*D159,0)</f>
        <v>0</v>
      </c>
    </row>
    <row r="160" spans="1:6" ht="20.100000000000001" customHeight="1">
      <c r="A160" s="117" t="s">
        <v>278</v>
      </c>
      <c r="B160" s="8" t="s">
        <v>357</v>
      </c>
      <c r="C160" s="14" t="s">
        <v>5</v>
      </c>
      <c r="D160" s="17">
        <v>8260</v>
      </c>
      <c r="E160" s="20">
        <v>0</v>
      </c>
      <c r="F160" s="20">
        <f t="shared" ref="F160:F172" si="8">ROUND(E160*D160,0)</f>
        <v>0</v>
      </c>
    </row>
    <row r="161" spans="1:6" ht="20.100000000000001" customHeight="1">
      <c r="A161" s="117" t="s">
        <v>279</v>
      </c>
      <c r="B161" s="8" t="s">
        <v>286</v>
      </c>
      <c r="C161" s="14" t="s">
        <v>5</v>
      </c>
      <c r="D161" s="17">
        <v>205</v>
      </c>
      <c r="E161" s="20">
        <v>0</v>
      </c>
      <c r="F161" s="20">
        <f t="shared" si="8"/>
        <v>0</v>
      </c>
    </row>
    <row r="162" spans="1:6" ht="20.100000000000001" customHeight="1">
      <c r="A162" s="117" t="s">
        <v>280</v>
      </c>
      <c r="B162" s="8" t="s">
        <v>287</v>
      </c>
      <c r="C162" s="14" t="s">
        <v>5</v>
      </c>
      <c r="D162" s="17">
        <v>175</v>
      </c>
      <c r="E162" s="20">
        <v>0</v>
      </c>
      <c r="F162" s="20">
        <f t="shared" si="8"/>
        <v>0</v>
      </c>
    </row>
    <row r="163" spans="1:6" ht="20.100000000000001" customHeight="1">
      <c r="A163" s="117" t="s">
        <v>281</v>
      </c>
      <c r="B163" s="8" t="s">
        <v>358</v>
      </c>
      <c r="C163" s="14" t="s">
        <v>5</v>
      </c>
      <c r="D163" s="17">
        <v>10</v>
      </c>
      <c r="E163" s="20">
        <v>0</v>
      </c>
      <c r="F163" s="20">
        <f>ROUND(E163*D163,0)</f>
        <v>0</v>
      </c>
    </row>
    <row r="164" spans="1:6" ht="20.100000000000001" customHeight="1">
      <c r="A164" s="14">
        <v>3</v>
      </c>
      <c r="B164" s="8" t="s">
        <v>288</v>
      </c>
      <c r="C164" s="114"/>
      <c r="D164" s="115"/>
      <c r="E164" s="105"/>
      <c r="F164" s="116">
        <v>0</v>
      </c>
    </row>
    <row r="165" spans="1:6" ht="20.100000000000001" customHeight="1">
      <c r="A165" s="117" t="s">
        <v>277</v>
      </c>
      <c r="B165" s="8" t="s">
        <v>289</v>
      </c>
      <c r="C165" s="14" t="s">
        <v>2</v>
      </c>
      <c r="D165" s="17">
        <v>2</v>
      </c>
      <c r="E165" s="20">
        <v>0</v>
      </c>
      <c r="F165" s="20">
        <f t="shared" si="8"/>
        <v>0</v>
      </c>
    </row>
    <row r="166" spans="1:6" ht="20.100000000000001" customHeight="1">
      <c r="A166" s="117" t="s">
        <v>278</v>
      </c>
      <c r="B166" s="8" t="s">
        <v>290</v>
      </c>
      <c r="C166" s="14" t="s">
        <v>2</v>
      </c>
      <c r="D166" s="17">
        <v>14</v>
      </c>
      <c r="E166" s="20">
        <v>0</v>
      </c>
      <c r="F166" s="20">
        <f t="shared" si="8"/>
        <v>0</v>
      </c>
    </row>
    <row r="167" spans="1:6" ht="20.100000000000001" customHeight="1">
      <c r="A167" s="117" t="s">
        <v>279</v>
      </c>
      <c r="B167" s="8" t="s">
        <v>291</v>
      </c>
      <c r="C167" s="14" t="s">
        <v>2</v>
      </c>
      <c r="D167" s="17">
        <v>4</v>
      </c>
      <c r="E167" s="20">
        <v>0</v>
      </c>
      <c r="F167" s="20">
        <f t="shared" si="8"/>
        <v>0</v>
      </c>
    </row>
    <row r="168" spans="1:6" ht="20.100000000000001" customHeight="1">
      <c r="A168" s="117" t="s">
        <v>280</v>
      </c>
      <c r="B168" s="8" t="s">
        <v>292</v>
      </c>
      <c r="C168" s="14" t="s">
        <v>2</v>
      </c>
      <c r="D168" s="17">
        <v>4</v>
      </c>
      <c r="E168" s="20">
        <v>0</v>
      </c>
      <c r="F168" s="20">
        <f t="shared" si="8"/>
        <v>0</v>
      </c>
    </row>
    <row r="169" spans="1:6" ht="20.100000000000001" customHeight="1">
      <c r="A169" s="117" t="s">
        <v>281</v>
      </c>
      <c r="B169" s="8" t="s">
        <v>293</v>
      </c>
      <c r="C169" s="14" t="s">
        <v>2</v>
      </c>
      <c r="D169" s="17">
        <v>1</v>
      </c>
      <c r="E169" s="20">
        <v>0</v>
      </c>
      <c r="F169" s="20">
        <f t="shared" si="8"/>
        <v>0</v>
      </c>
    </row>
    <row r="170" spans="1:6" ht="20.100000000000001" customHeight="1">
      <c r="A170" s="117" t="s">
        <v>282</v>
      </c>
      <c r="B170" s="8" t="s">
        <v>294</v>
      </c>
      <c r="C170" s="14" t="s">
        <v>2</v>
      </c>
      <c r="D170" s="17">
        <v>6</v>
      </c>
      <c r="E170" s="20">
        <v>0</v>
      </c>
      <c r="F170" s="20">
        <f t="shared" si="8"/>
        <v>0</v>
      </c>
    </row>
    <row r="171" spans="1:6" ht="20.100000000000001" customHeight="1">
      <c r="A171" s="117" t="s">
        <v>283</v>
      </c>
      <c r="B171" s="8" t="s">
        <v>295</v>
      </c>
      <c r="C171" s="14" t="s">
        <v>2</v>
      </c>
      <c r="D171" s="17">
        <v>26</v>
      </c>
      <c r="E171" s="20">
        <v>0</v>
      </c>
      <c r="F171" s="20">
        <f t="shared" si="8"/>
        <v>0</v>
      </c>
    </row>
    <row r="172" spans="1:6" ht="20.100000000000001" customHeight="1">
      <c r="A172" s="117" t="s">
        <v>284</v>
      </c>
      <c r="B172" s="8" t="s">
        <v>296</v>
      </c>
      <c r="C172" s="14" t="s">
        <v>2</v>
      </c>
      <c r="D172" s="17">
        <v>1</v>
      </c>
      <c r="E172" s="20">
        <v>0</v>
      </c>
      <c r="F172" s="20">
        <f t="shared" si="8"/>
        <v>0</v>
      </c>
    </row>
    <row r="173" spans="1:6" ht="20.100000000000001" customHeight="1">
      <c r="A173" s="14">
        <v>4</v>
      </c>
      <c r="B173" s="8" t="s">
        <v>297</v>
      </c>
      <c r="C173" s="114"/>
      <c r="D173" s="115"/>
      <c r="E173" s="105"/>
      <c r="F173" s="116">
        <v>0</v>
      </c>
    </row>
    <row r="174" spans="1:6" ht="20.100000000000001" customHeight="1">
      <c r="A174" s="117" t="s">
        <v>277</v>
      </c>
      <c r="B174" s="8" t="s">
        <v>298</v>
      </c>
      <c r="C174" s="14" t="s">
        <v>2</v>
      </c>
      <c r="D174" s="17">
        <v>2</v>
      </c>
      <c r="E174" s="20">
        <v>0</v>
      </c>
      <c r="F174" s="20">
        <f t="shared" ref="F174:F184" si="9">ROUND(E174*D174,0)</f>
        <v>0</v>
      </c>
    </row>
    <row r="175" spans="1:6" ht="20.100000000000001" customHeight="1">
      <c r="A175" s="117" t="s">
        <v>278</v>
      </c>
      <c r="B175" s="8" t="s">
        <v>299</v>
      </c>
      <c r="C175" s="14" t="s">
        <v>2</v>
      </c>
      <c r="D175" s="17">
        <v>10</v>
      </c>
      <c r="E175" s="20">
        <v>0</v>
      </c>
      <c r="F175" s="20">
        <f t="shared" si="9"/>
        <v>0</v>
      </c>
    </row>
    <row r="176" spans="1:6" ht="20.100000000000001" customHeight="1">
      <c r="A176" s="14">
        <v>5</v>
      </c>
      <c r="B176" s="8" t="s">
        <v>300</v>
      </c>
      <c r="C176" s="114"/>
      <c r="D176" s="115"/>
      <c r="E176" s="105"/>
      <c r="F176" s="116">
        <v>0</v>
      </c>
    </row>
    <row r="177" spans="1:6" ht="20.100000000000001" customHeight="1">
      <c r="A177" s="117" t="s">
        <v>277</v>
      </c>
      <c r="B177" s="8" t="s">
        <v>301</v>
      </c>
      <c r="C177" s="14" t="s">
        <v>2</v>
      </c>
      <c r="D177" s="17">
        <v>6</v>
      </c>
      <c r="E177" s="20">
        <v>0</v>
      </c>
      <c r="F177" s="20">
        <f t="shared" si="9"/>
        <v>0</v>
      </c>
    </row>
    <row r="178" spans="1:6" ht="20.100000000000001" customHeight="1">
      <c r="A178" s="14">
        <v>6</v>
      </c>
      <c r="B178" s="8" t="s">
        <v>302</v>
      </c>
      <c r="C178" s="114"/>
      <c r="D178" s="115"/>
      <c r="E178" s="105"/>
      <c r="F178" s="116">
        <v>0</v>
      </c>
    </row>
    <row r="179" spans="1:6" ht="18">
      <c r="A179" s="117" t="s">
        <v>277</v>
      </c>
      <c r="B179" s="8" t="s">
        <v>303</v>
      </c>
      <c r="C179" s="14" t="s">
        <v>2</v>
      </c>
      <c r="D179" s="17">
        <v>3</v>
      </c>
      <c r="E179" s="20">
        <v>0</v>
      </c>
      <c r="F179" s="20">
        <f t="shared" si="9"/>
        <v>0</v>
      </c>
    </row>
    <row r="180" spans="1:6" ht="18">
      <c r="A180" s="117" t="s">
        <v>278</v>
      </c>
      <c r="B180" s="8" t="s">
        <v>304</v>
      </c>
      <c r="C180" s="14" t="s">
        <v>2</v>
      </c>
      <c r="D180" s="17">
        <v>1</v>
      </c>
      <c r="E180" s="20">
        <v>0</v>
      </c>
      <c r="F180" s="20">
        <f t="shared" si="9"/>
        <v>0</v>
      </c>
    </row>
    <row r="181" spans="1:6" ht="18">
      <c r="A181" s="14">
        <v>7</v>
      </c>
      <c r="B181" s="8" t="s">
        <v>354</v>
      </c>
      <c r="C181" s="114"/>
      <c r="D181" s="115"/>
      <c r="E181" s="105"/>
      <c r="F181" s="116">
        <v>0</v>
      </c>
    </row>
    <row r="182" spans="1:6" ht="20.100000000000001" customHeight="1">
      <c r="A182" s="117" t="s">
        <v>277</v>
      </c>
      <c r="B182" s="8" t="s">
        <v>305</v>
      </c>
      <c r="C182" s="14" t="s">
        <v>5</v>
      </c>
      <c r="D182" s="17">
        <v>8153</v>
      </c>
      <c r="E182" s="20">
        <v>0</v>
      </c>
      <c r="F182" s="20">
        <f t="shared" si="9"/>
        <v>0</v>
      </c>
    </row>
    <row r="183" spans="1:6" ht="20.100000000000001" customHeight="1">
      <c r="A183" s="117" t="s">
        <v>278</v>
      </c>
      <c r="B183" s="8" t="s">
        <v>306</v>
      </c>
      <c r="C183" s="14" t="s">
        <v>5</v>
      </c>
      <c r="D183" s="72">
        <v>54</v>
      </c>
      <c r="E183" s="20">
        <v>0</v>
      </c>
      <c r="F183" s="20">
        <f t="shared" si="9"/>
        <v>0</v>
      </c>
    </row>
    <row r="184" spans="1:6" ht="19.5" customHeight="1">
      <c r="A184" s="117" t="s">
        <v>279</v>
      </c>
      <c r="B184" s="8" t="s">
        <v>307</v>
      </c>
      <c r="C184" s="14" t="s">
        <v>5</v>
      </c>
      <c r="D184" s="72">
        <v>690</v>
      </c>
      <c r="E184" s="20">
        <v>0</v>
      </c>
      <c r="F184" s="20">
        <f t="shared" si="9"/>
        <v>0</v>
      </c>
    </row>
    <row r="185" spans="1:6" ht="20.100000000000001" customHeight="1">
      <c r="A185" s="67">
        <v>13</v>
      </c>
      <c r="B185" s="8" t="s">
        <v>355</v>
      </c>
      <c r="C185" s="114"/>
      <c r="D185" s="115"/>
      <c r="E185" s="105"/>
      <c r="F185" s="116">
        <v>0</v>
      </c>
    </row>
    <row r="186" spans="1:6" ht="20.100000000000001" customHeight="1">
      <c r="A186" s="118" t="s">
        <v>277</v>
      </c>
      <c r="B186" s="8" t="s">
        <v>305</v>
      </c>
      <c r="C186" s="14" t="s">
        <v>5</v>
      </c>
      <c r="D186" s="17">
        <v>8153</v>
      </c>
      <c r="E186" s="20">
        <v>0</v>
      </c>
      <c r="F186" s="20">
        <f>ROUND(E186*D186,0)</f>
        <v>0</v>
      </c>
    </row>
    <row r="187" spans="1:6" ht="20.100000000000001" customHeight="1">
      <c r="A187" s="118" t="s">
        <v>278</v>
      </c>
      <c r="B187" s="8" t="s">
        <v>306</v>
      </c>
      <c r="C187" s="14" t="s">
        <v>5</v>
      </c>
      <c r="D187" s="72">
        <v>54</v>
      </c>
      <c r="E187" s="20">
        <v>0</v>
      </c>
      <c r="F187" s="20">
        <f>ROUND(E187*D187,0)</f>
        <v>0</v>
      </c>
    </row>
    <row r="188" spans="1:6" ht="20.100000000000001" customHeight="1">
      <c r="A188" s="118" t="s">
        <v>279</v>
      </c>
      <c r="B188" s="8" t="s">
        <v>307</v>
      </c>
      <c r="C188" s="14" t="s">
        <v>5</v>
      </c>
      <c r="D188" s="72">
        <v>690</v>
      </c>
      <c r="E188" s="20">
        <v>0</v>
      </c>
      <c r="F188" s="20">
        <f>ROUND(E188*D188,0)</f>
        <v>0</v>
      </c>
    </row>
    <row r="189" spans="1:6" ht="19.5" customHeight="1">
      <c r="A189" s="14">
        <v>8</v>
      </c>
      <c r="B189" s="8" t="s">
        <v>308</v>
      </c>
      <c r="C189" s="14" t="s">
        <v>1</v>
      </c>
      <c r="D189" s="72">
        <v>1</v>
      </c>
      <c r="E189" s="20">
        <v>0</v>
      </c>
      <c r="F189" s="20">
        <f>ROUND(E189*D189,0)</f>
        <v>0</v>
      </c>
    </row>
    <row r="190" spans="1:6" ht="20.100000000000001" customHeight="1">
      <c r="A190" s="126" t="s">
        <v>162</v>
      </c>
      <c r="B190" s="150"/>
      <c r="C190" s="150"/>
      <c r="D190" s="150"/>
      <c r="E190" s="150"/>
      <c r="F190" s="80">
        <f>SUM(F157:F189)</f>
        <v>0</v>
      </c>
    </row>
    <row r="191" spans="1:6" ht="46.5" customHeight="1">
      <c r="A191" s="144" t="s">
        <v>340</v>
      </c>
      <c r="B191" s="145"/>
      <c r="C191" s="145"/>
      <c r="D191" s="145"/>
      <c r="E191" s="145"/>
      <c r="F191" s="145"/>
    </row>
    <row r="192" spans="1:6" ht="20.100000000000001" customHeight="1">
      <c r="A192" s="119" t="s">
        <v>276</v>
      </c>
      <c r="B192" s="119"/>
      <c r="C192" s="119"/>
      <c r="D192" s="119"/>
      <c r="E192" s="119"/>
      <c r="F192" s="119"/>
    </row>
    <row r="193" spans="1:166" ht="20.100000000000001" customHeight="1">
      <c r="A193" s="109" t="s">
        <v>19</v>
      </c>
      <c r="B193" s="109" t="s">
        <v>20</v>
      </c>
      <c r="C193" s="109" t="s">
        <v>21</v>
      </c>
      <c r="D193" s="109" t="s">
        <v>22</v>
      </c>
      <c r="E193" s="110" t="s">
        <v>23</v>
      </c>
      <c r="F193" s="110" t="s">
        <v>24</v>
      </c>
    </row>
    <row r="194" spans="1:166" ht="20.100000000000001" customHeight="1">
      <c r="A194" s="67">
        <v>9</v>
      </c>
      <c r="B194" s="69" t="s">
        <v>285</v>
      </c>
      <c r="C194" s="114"/>
      <c r="D194" s="115"/>
      <c r="E194" s="105"/>
      <c r="F194" s="116">
        <v>0</v>
      </c>
    </row>
    <row r="195" spans="1:166" ht="20.100000000000001" customHeight="1">
      <c r="A195" s="118" t="s">
        <v>277</v>
      </c>
      <c r="B195" s="69" t="s">
        <v>310</v>
      </c>
      <c r="C195" s="67" t="s">
        <v>5</v>
      </c>
      <c r="D195" s="19">
        <v>380</v>
      </c>
      <c r="E195" s="20">
        <v>0</v>
      </c>
      <c r="F195" s="20">
        <f t="shared" ref="F195:F201" si="10">ROUND(E195*D195,0)</f>
        <v>0</v>
      </c>
    </row>
    <row r="196" spans="1:166" ht="20.100000000000001" customHeight="1">
      <c r="A196" s="118" t="s">
        <v>278</v>
      </c>
      <c r="B196" s="69" t="s">
        <v>348</v>
      </c>
      <c r="C196" s="67" t="s">
        <v>5</v>
      </c>
      <c r="D196" s="19">
        <v>580</v>
      </c>
      <c r="E196" s="20">
        <v>0</v>
      </c>
      <c r="F196" s="20">
        <f t="shared" si="10"/>
        <v>0</v>
      </c>
    </row>
    <row r="197" spans="1:166" ht="20.100000000000001" customHeight="1">
      <c r="A197" s="118" t="s">
        <v>279</v>
      </c>
      <c r="B197" s="69" t="s">
        <v>311</v>
      </c>
      <c r="C197" s="67" t="s">
        <v>5</v>
      </c>
      <c r="D197" s="19">
        <v>302</v>
      </c>
      <c r="E197" s="20">
        <v>0</v>
      </c>
      <c r="F197" s="20">
        <f t="shared" si="10"/>
        <v>0</v>
      </c>
    </row>
    <row r="198" spans="1:166" ht="20.100000000000001" customHeight="1">
      <c r="A198" s="118" t="s">
        <v>280</v>
      </c>
      <c r="B198" s="69" t="s">
        <v>312</v>
      </c>
      <c r="C198" s="67" t="s">
        <v>5</v>
      </c>
      <c r="D198" s="19">
        <v>415</v>
      </c>
      <c r="E198" s="20">
        <v>0</v>
      </c>
      <c r="F198" s="20">
        <f t="shared" si="10"/>
        <v>0</v>
      </c>
    </row>
    <row r="199" spans="1:166" ht="20.100000000000001" customHeight="1">
      <c r="A199" s="67">
        <v>10</v>
      </c>
      <c r="B199" s="69" t="s">
        <v>297</v>
      </c>
      <c r="C199" s="114"/>
      <c r="D199" s="115"/>
      <c r="E199" s="105"/>
      <c r="F199" s="116">
        <v>0</v>
      </c>
    </row>
    <row r="200" spans="1:166" ht="20.100000000000001" customHeight="1">
      <c r="A200" s="118" t="s">
        <v>277</v>
      </c>
      <c r="B200" s="69" t="s">
        <v>313</v>
      </c>
      <c r="C200" s="67" t="s">
        <v>2</v>
      </c>
      <c r="D200" s="19">
        <v>2</v>
      </c>
      <c r="E200" s="20">
        <v>0</v>
      </c>
      <c r="F200" s="20">
        <f t="shared" si="10"/>
        <v>0</v>
      </c>
    </row>
    <row r="201" spans="1:166" ht="20.100000000000001" customHeight="1">
      <c r="A201" s="118" t="s">
        <v>278</v>
      </c>
      <c r="B201" s="69" t="s">
        <v>314</v>
      </c>
      <c r="C201" s="67" t="s">
        <v>2</v>
      </c>
      <c r="D201" s="19">
        <v>3</v>
      </c>
      <c r="E201" s="20">
        <v>0</v>
      </c>
      <c r="F201" s="20">
        <f t="shared" si="10"/>
        <v>0</v>
      </c>
    </row>
    <row r="202" spans="1:166" ht="20.100000000000001" customHeight="1">
      <c r="A202" s="67">
        <v>11</v>
      </c>
      <c r="B202" s="69" t="s">
        <v>288</v>
      </c>
      <c r="C202" s="114"/>
      <c r="D202" s="115"/>
      <c r="E202" s="105"/>
      <c r="F202" s="116">
        <v>0</v>
      </c>
    </row>
    <row r="203" spans="1:166" ht="20.100000000000001" customHeight="1">
      <c r="A203" s="118" t="s">
        <v>277</v>
      </c>
      <c r="B203" s="69" t="s">
        <v>315</v>
      </c>
      <c r="C203" s="67" t="s">
        <v>2</v>
      </c>
      <c r="D203" s="19">
        <v>2</v>
      </c>
      <c r="E203" s="20">
        <v>0</v>
      </c>
      <c r="F203" s="20">
        <f>ROUND(E203*D203,0)</f>
        <v>0</v>
      </c>
    </row>
    <row r="204" spans="1:166" ht="20.100000000000001" customHeight="1">
      <c r="A204" s="118" t="s">
        <v>278</v>
      </c>
      <c r="B204" s="69" t="s">
        <v>316</v>
      </c>
      <c r="C204" s="67" t="s">
        <v>2</v>
      </c>
      <c r="D204" s="19">
        <v>3</v>
      </c>
      <c r="E204" s="20">
        <v>0</v>
      </c>
      <c r="F204" s="20">
        <f>ROUND(E204*D204,0)</f>
        <v>0</v>
      </c>
    </row>
    <row r="205" spans="1:166" ht="20.100000000000001" customHeight="1">
      <c r="A205" s="118" t="s">
        <v>279</v>
      </c>
      <c r="B205" s="69" t="s">
        <v>317</v>
      </c>
      <c r="C205" s="67" t="s">
        <v>2</v>
      </c>
      <c r="D205" s="19">
        <v>2</v>
      </c>
      <c r="E205" s="20">
        <v>0</v>
      </c>
      <c r="F205" s="20">
        <f>ROUND(E205*D205,0)</f>
        <v>0</v>
      </c>
    </row>
    <row r="206" spans="1:166" ht="20.100000000000001" customHeight="1">
      <c r="A206" s="118" t="s">
        <v>280</v>
      </c>
      <c r="B206" s="69" t="s">
        <v>318</v>
      </c>
      <c r="C206" s="67" t="s">
        <v>2</v>
      </c>
      <c r="D206" s="19">
        <v>3</v>
      </c>
      <c r="E206" s="20">
        <v>0</v>
      </c>
      <c r="F206" s="20">
        <f>ROUND(E206*D206,0)</f>
        <v>0</v>
      </c>
    </row>
    <row r="207" spans="1:166" ht="20.100000000000001" customHeight="1">
      <c r="A207" s="67">
        <v>12</v>
      </c>
      <c r="B207" s="69" t="s">
        <v>309</v>
      </c>
      <c r="C207" s="67" t="s">
        <v>2</v>
      </c>
      <c r="D207" s="19">
        <v>5</v>
      </c>
      <c r="E207" s="20">
        <v>0</v>
      </c>
      <c r="F207" s="20">
        <f>ROUND(E207*D207,0)</f>
        <v>0</v>
      </c>
    </row>
    <row r="208" spans="1:166" s="84" customFormat="1" ht="28.5" customHeight="1">
      <c r="A208" s="126" t="s">
        <v>57</v>
      </c>
      <c r="B208" s="150"/>
      <c r="C208" s="150"/>
      <c r="D208" s="150"/>
      <c r="E208" s="150"/>
      <c r="F208" s="80">
        <f>SUM(F195:F198,F200:F201,F203:F207)</f>
        <v>0</v>
      </c>
      <c r="AD208" s="85"/>
      <c r="AE208" s="86"/>
      <c r="AF208" s="85"/>
      <c r="AG208" s="85"/>
      <c r="AH208" s="85"/>
      <c r="AI208" s="85"/>
      <c r="AJ208" s="85"/>
      <c r="AK208" s="85"/>
      <c r="AL208" s="85"/>
      <c r="AM208" s="85"/>
      <c r="AN208" s="85"/>
      <c r="AO208" s="85"/>
      <c r="AP208" s="85"/>
      <c r="AQ208" s="85"/>
      <c r="AR208" s="85"/>
      <c r="AS208" s="85"/>
      <c r="AT208" s="85"/>
      <c r="AU208" s="85"/>
      <c r="AV208" s="85"/>
      <c r="AW208" s="85"/>
      <c r="AX208" s="85"/>
      <c r="AY208" s="85"/>
      <c r="AZ208" s="85"/>
      <c r="BA208" s="85"/>
      <c r="BB208" s="85"/>
      <c r="BC208" s="85"/>
      <c r="BD208" s="85"/>
      <c r="BE208" s="85"/>
      <c r="BF208" s="85"/>
      <c r="BG208" s="85"/>
      <c r="BH208" s="85"/>
      <c r="BI208" s="85"/>
      <c r="BJ208" s="85"/>
      <c r="BK208" s="85"/>
      <c r="BL208" s="85"/>
      <c r="BM208" s="85"/>
      <c r="BN208" s="85"/>
      <c r="BO208" s="85"/>
      <c r="BP208" s="85"/>
      <c r="BQ208" s="85"/>
      <c r="BR208" s="85"/>
      <c r="BS208" s="85"/>
      <c r="BT208" s="85"/>
      <c r="BU208" s="85"/>
      <c r="BV208" s="85"/>
      <c r="BW208" s="85"/>
      <c r="BX208" s="85"/>
      <c r="BY208" s="85"/>
      <c r="BZ208" s="85"/>
      <c r="CA208" s="85"/>
      <c r="CB208" s="85"/>
      <c r="CC208" s="85"/>
      <c r="CD208" s="85"/>
      <c r="CE208" s="85"/>
      <c r="CF208" s="85"/>
      <c r="CG208" s="85"/>
      <c r="CH208" s="85"/>
      <c r="CI208" s="85"/>
      <c r="CJ208" s="85"/>
      <c r="CK208" s="85"/>
      <c r="CL208" s="85"/>
      <c r="CM208" s="85"/>
      <c r="CN208" s="85"/>
      <c r="CO208" s="85"/>
      <c r="CP208" s="85"/>
      <c r="CQ208" s="85"/>
      <c r="CR208" s="85"/>
      <c r="CS208" s="85"/>
      <c r="CT208" s="85"/>
      <c r="CU208" s="85"/>
      <c r="CV208" s="85"/>
      <c r="CW208" s="85"/>
      <c r="CX208" s="85"/>
      <c r="CY208" s="85"/>
      <c r="CZ208" s="85"/>
      <c r="DA208" s="85"/>
      <c r="DB208" s="85"/>
      <c r="DC208" s="85"/>
      <c r="DD208" s="85"/>
      <c r="DE208" s="85"/>
      <c r="DF208" s="85"/>
      <c r="DG208" s="85"/>
      <c r="DH208" s="85"/>
      <c r="DI208" s="85"/>
      <c r="DJ208" s="85"/>
      <c r="DK208" s="85"/>
      <c r="DL208" s="85"/>
      <c r="DM208" s="85"/>
      <c r="DN208" s="85"/>
      <c r="DO208" s="85"/>
      <c r="DP208" s="85"/>
      <c r="DQ208" s="85"/>
      <c r="DR208" s="85"/>
      <c r="DS208" s="85"/>
      <c r="DT208" s="85"/>
      <c r="DU208" s="85"/>
      <c r="DV208" s="85"/>
      <c r="DW208" s="85"/>
      <c r="DX208" s="85"/>
      <c r="DY208" s="85"/>
      <c r="DZ208" s="85"/>
      <c r="EA208" s="85"/>
      <c r="EB208" s="85"/>
      <c r="EC208" s="85"/>
      <c r="ED208" s="85"/>
      <c r="EE208" s="85"/>
      <c r="EF208" s="85"/>
      <c r="EG208" s="85"/>
      <c r="EH208" s="85"/>
      <c r="EI208" s="85"/>
      <c r="EJ208" s="85"/>
      <c r="EK208" s="85"/>
      <c r="EL208" s="85"/>
      <c r="EM208" s="85"/>
      <c r="EN208" s="85"/>
      <c r="EO208" s="85"/>
      <c r="EP208" s="85"/>
      <c r="EQ208" s="85"/>
      <c r="ER208" s="85"/>
      <c r="ES208" s="85"/>
      <c r="ET208" s="85"/>
      <c r="EU208" s="85"/>
      <c r="EV208" s="85"/>
      <c r="EW208" s="85"/>
      <c r="EX208" s="85"/>
      <c r="EY208" s="85"/>
      <c r="EZ208" s="85"/>
      <c r="FA208" s="85"/>
      <c r="FB208" s="85"/>
      <c r="FC208" s="85"/>
      <c r="FD208" s="85"/>
      <c r="FE208" s="85"/>
      <c r="FF208" s="85"/>
      <c r="FG208" s="85"/>
      <c r="FH208" s="85"/>
      <c r="FI208" s="85"/>
      <c r="FJ208" s="85"/>
    </row>
    <row r="209" spans="1:166" ht="6" customHeight="1">
      <c r="A209" s="81"/>
      <c r="B209" s="82"/>
      <c r="C209" s="81"/>
      <c r="D209" s="81"/>
      <c r="E209" s="83"/>
      <c r="F209" s="83"/>
    </row>
    <row r="210" spans="1:166" ht="48" customHeight="1">
      <c r="A210" s="151" t="s">
        <v>336</v>
      </c>
      <c r="B210" s="151"/>
      <c r="C210" s="151"/>
      <c r="D210" s="151"/>
      <c r="E210" s="151"/>
      <c r="F210" s="151"/>
    </row>
    <row r="211" spans="1:166" ht="33" customHeight="1">
      <c r="A211" s="148" t="s">
        <v>342</v>
      </c>
      <c r="B211" s="149"/>
      <c r="C211" s="149"/>
      <c r="D211" s="149"/>
      <c r="E211" s="149"/>
      <c r="F211" s="105">
        <f>F92+F123+F154+F190</f>
        <v>0</v>
      </c>
    </row>
    <row r="212" spans="1:166" ht="20.100000000000001" customHeight="1"/>
    <row r="213" spans="1:166" ht="39" customHeight="1">
      <c r="A213" s="148" t="s">
        <v>341</v>
      </c>
      <c r="B213" s="149"/>
      <c r="C213" s="149"/>
      <c r="D213" s="149"/>
      <c r="E213" s="149"/>
      <c r="F213" s="105">
        <f>F92+F123+F154+F190+F208</f>
        <v>0</v>
      </c>
    </row>
    <row r="214" spans="1:166" ht="20.100000000000001" customHeight="1">
      <c r="A214" s="146" t="s">
        <v>337</v>
      </c>
      <c r="B214" s="146"/>
      <c r="C214" s="146"/>
      <c r="D214" s="146"/>
      <c r="E214" s="146"/>
      <c r="F214" s="146"/>
    </row>
    <row r="215" spans="1:166" ht="20.100000000000001" customHeight="1">
      <c r="A215" s="147" t="s">
        <v>343</v>
      </c>
      <c r="B215" s="147"/>
      <c r="C215" s="147"/>
      <c r="D215" s="147"/>
      <c r="E215" s="147"/>
      <c r="F215" s="147"/>
    </row>
    <row r="216" spans="1:166" ht="20.100000000000001" customHeight="1">
      <c r="A216" s="104"/>
      <c r="B216" s="152" t="s">
        <v>338</v>
      </c>
      <c r="C216" s="152"/>
      <c r="D216" s="152"/>
      <c r="E216" s="152"/>
      <c r="F216" s="152"/>
    </row>
    <row r="217" spans="1:166" ht="20.100000000000001" customHeight="1">
      <c r="A217" s="104"/>
      <c r="B217" s="104"/>
      <c r="C217" s="104"/>
      <c r="D217" s="104"/>
      <c r="E217" s="104"/>
      <c r="F217" s="104"/>
    </row>
    <row r="218" spans="1:166" s="84" customFormat="1" ht="33" customHeight="1">
      <c r="A218" s="153" t="s">
        <v>350</v>
      </c>
      <c r="B218" s="154"/>
      <c r="C218" s="154"/>
      <c r="D218" s="154"/>
      <c r="E218" s="154"/>
      <c r="F218" s="154"/>
      <c r="AD218" s="85"/>
      <c r="AE218" s="86"/>
      <c r="AF218" s="85"/>
      <c r="AG218" s="85"/>
      <c r="AH218" s="85"/>
      <c r="AI218" s="85"/>
      <c r="AJ218" s="85"/>
      <c r="AK218" s="85"/>
      <c r="AL218" s="85"/>
      <c r="AM218" s="85"/>
      <c r="AN218" s="85"/>
      <c r="AO218" s="85"/>
      <c r="AP218" s="85"/>
      <c r="AQ218" s="85"/>
      <c r="AR218" s="85"/>
      <c r="AS218" s="85"/>
      <c r="AT218" s="85"/>
      <c r="AU218" s="85"/>
      <c r="AV218" s="85"/>
      <c r="AW218" s="85"/>
      <c r="AX218" s="85"/>
      <c r="AY218" s="85"/>
      <c r="AZ218" s="85"/>
      <c r="BA218" s="85"/>
      <c r="BB218" s="85"/>
      <c r="BC218" s="85"/>
      <c r="BD218" s="85"/>
      <c r="BE218" s="85"/>
      <c r="BF218" s="85"/>
      <c r="BG218" s="85"/>
      <c r="BH218" s="85"/>
      <c r="BI218" s="85"/>
      <c r="BJ218" s="85"/>
      <c r="BK218" s="85"/>
      <c r="BL218" s="85"/>
      <c r="BM218" s="85"/>
      <c r="BN218" s="85"/>
      <c r="BO218" s="85"/>
      <c r="BP218" s="85"/>
      <c r="BQ218" s="85"/>
      <c r="BR218" s="85"/>
      <c r="BS218" s="85"/>
      <c r="BT218" s="85"/>
      <c r="BU218" s="85"/>
      <c r="BV218" s="85"/>
      <c r="BW218" s="85"/>
      <c r="BX218" s="85"/>
      <c r="BY218" s="85"/>
      <c r="BZ218" s="85"/>
      <c r="CA218" s="85"/>
      <c r="CB218" s="85"/>
      <c r="CC218" s="85"/>
      <c r="CD218" s="85"/>
      <c r="CE218" s="85"/>
      <c r="CF218" s="85"/>
      <c r="CG218" s="85"/>
      <c r="CH218" s="85"/>
      <c r="CI218" s="85"/>
      <c r="CJ218" s="85"/>
      <c r="CK218" s="85"/>
      <c r="CL218" s="85"/>
      <c r="CM218" s="85"/>
      <c r="CN218" s="85"/>
      <c r="CO218" s="85"/>
      <c r="CP218" s="85"/>
      <c r="CQ218" s="85"/>
      <c r="CR218" s="85"/>
      <c r="CS218" s="85"/>
      <c r="CT218" s="85"/>
      <c r="CU218" s="85"/>
      <c r="CV218" s="85"/>
      <c r="CW218" s="85"/>
      <c r="CX218" s="85"/>
      <c r="CY218" s="85"/>
      <c r="CZ218" s="85"/>
      <c r="DA218" s="85"/>
      <c r="DB218" s="85"/>
      <c r="DC218" s="85"/>
      <c r="DD218" s="85"/>
      <c r="DE218" s="85"/>
      <c r="DF218" s="85"/>
      <c r="DG218" s="85"/>
      <c r="DH218" s="85"/>
      <c r="DI218" s="85"/>
      <c r="DJ218" s="85"/>
      <c r="DK218" s="85"/>
      <c r="DL218" s="85"/>
      <c r="DM218" s="85"/>
      <c r="DN218" s="85"/>
      <c r="DO218" s="85"/>
      <c r="DP218" s="85"/>
      <c r="DQ218" s="85"/>
      <c r="DR218" s="85"/>
      <c r="DS218" s="85"/>
      <c r="DT218" s="85"/>
      <c r="DU218" s="85"/>
      <c r="DV218" s="85"/>
      <c r="DW218" s="85"/>
      <c r="DX218" s="85"/>
      <c r="DY218" s="85"/>
      <c r="DZ218" s="85"/>
      <c r="EA218" s="85"/>
      <c r="EB218" s="85"/>
      <c r="EC218" s="85"/>
      <c r="ED218" s="85"/>
      <c r="EE218" s="85"/>
      <c r="EF218" s="85"/>
      <c r="EG218" s="85"/>
      <c r="EH218" s="85"/>
      <c r="EI218" s="85"/>
      <c r="EJ218" s="85"/>
      <c r="EK218" s="85"/>
      <c r="EL218" s="85"/>
      <c r="EM218" s="85"/>
      <c r="EN218" s="85"/>
      <c r="EO218" s="85"/>
      <c r="EP218" s="85"/>
      <c r="EQ218" s="85"/>
      <c r="ER218" s="85"/>
      <c r="ES218" s="85"/>
      <c r="ET218" s="85"/>
      <c r="EU218" s="85"/>
      <c r="EV218" s="85"/>
      <c r="EW218" s="85"/>
      <c r="EX218" s="85"/>
      <c r="EY218" s="85"/>
      <c r="EZ218" s="85"/>
      <c r="FA218" s="85"/>
      <c r="FB218" s="85"/>
      <c r="FC218" s="85"/>
      <c r="FD218" s="85"/>
      <c r="FE218" s="85"/>
      <c r="FF218" s="85"/>
      <c r="FG218" s="85"/>
      <c r="FH218" s="85"/>
      <c r="FI218" s="85"/>
      <c r="FJ218" s="85"/>
    </row>
    <row r="219" spans="1:166" s="84" customFormat="1" ht="6" customHeight="1">
      <c r="A219" s="106"/>
      <c r="B219" s="107"/>
      <c r="C219" s="107"/>
      <c r="D219" s="107"/>
      <c r="E219" s="107"/>
      <c r="F219" s="107"/>
      <c r="AD219" s="85"/>
      <c r="AE219" s="86"/>
      <c r="AF219" s="85"/>
      <c r="AG219" s="85"/>
      <c r="AH219" s="85"/>
      <c r="AI219" s="85"/>
      <c r="AJ219" s="85"/>
      <c r="AK219" s="85"/>
      <c r="AL219" s="85"/>
      <c r="AM219" s="85"/>
      <c r="AN219" s="85"/>
      <c r="AO219" s="85"/>
      <c r="AP219" s="85"/>
      <c r="AQ219" s="85"/>
      <c r="AR219" s="85"/>
      <c r="AS219" s="85"/>
      <c r="AT219" s="85"/>
      <c r="AU219" s="85"/>
      <c r="AV219" s="85"/>
      <c r="AW219" s="85"/>
      <c r="AX219" s="85"/>
      <c r="AY219" s="85"/>
      <c r="AZ219" s="85"/>
      <c r="BA219" s="85"/>
      <c r="BB219" s="85"/>
      <c r="BC219" s="85"/>
      <c r="BD219" s="85"/>
      <c r="BE219" s="85"/>
      <c r="BF219" s="85"/>
      <c r="BG219" s="85"/>
      <c r="BH219" s="85"/>
      <c r="BI219" s="85"/>
      <c r="BJ219" s="85"/>
      <c r="BK219" s="85"/>
      <c r="BL219" s="85"/>
      <c r="BM219" s="85"/>
      <c r="BN219" s="85"/>
      <c r="BO219" s="85"/>
      <c r="BP219" s="85"/>
      <c r="BQ219" s="85"/>
      <c r="BR219" s="85"/>
      <c r="BS219" s="85"/>
      <c r="BT219" s="85"/>
      <c r="BU219" s="85"/>
      <c r="BV219" s="85"/>
      <c r="BW219" s="85"/>
      <c r="BX219" s="85"/>
      <c r="BY219" s="85"/>
      <c r="BZ219" s="85"/>
      <c r="CA219" s="85"/>
      <c r="CB219" s="85"/>
      <c r="CC219" s="85"/>
      <c r="CD219" s="85"/>
      <c r="CE219" s="85"/>
      <c r="CF219" s="85"/>
      <c r="CG219" s="85"/>
      <c r="CH219" s="85"/>
      <c r="CI219" s="85"/>
      <c r="CJ219" s="85"/>
      <c r="CK219" s="85"/>
      <c r="CL219" s="85"/>
      <c r="CM219" s="85"/>
      <c r="CN219" s="85"/>
      <c r="CO219" s="85"/>
      <c r="CP219" s="85"/>
      <c r="CQ219" s="85"/>
      <c r="CR219" s="85"/>
      <c r="CS219" s="85"/>
      <c r="CT219" s="85"/>
      <c r="CU219" s="85"/>
      <c r="CV219" s="85"/>
      <c r="CW219" s="85"/>
      <c r="CX219" s="85"/>
      <c r="CY219" s="85"/>
      <c r="CZ219" s="85"/>
      <c r="DA219" s="85"/>
      <c r="DB219" s="85"/>
      <c r="DC219" s="85"/>
      <c r="DD219" s="85"/>
      <c r="DE219" s="85"/>
      <c r="DF219" s="85"/>
      <c r="DG219" s="85"/>
      <c r="DH219" s="85"/>
      <c r="DI219" s="85"/>
      <c r="DJ219" s="85"/>
      <c r="DK219" s="85"/>
      <c r="DL219" s="85"/>
      <c r="DM219" s="85"/>
      <c r="DN219" s="85"/>
      <c r="DO219" s="85"/>
      <c r="DP219" s="85"/>
      <c r="DQ219" s="85"/>
      <c r="DR219" s="85"/>
      <c r="DS219" s="85"/>
      <c r="DT219" s="85"/>
      <c r="DU219" s="85"/>
      <c r="DV219" s="85"/>
      <c r="DW219" s="85"/>
      <c r="DX219" s="85"/>
      <c r="DY219" s="85"/>
      <c r="DZ219" s="85"/>
      <c r="EA219" s="85"/>
      <c r="EB219" s="85"/>
      <c r="EC219" s="85"/>
      <c r="ED219" s="85"/>
      <c r="EE219" s="85"/>
      <c r="EF219" s="85"/>
      <c r="EG219" s="85"/>
      <c r="EH219" s="85"/>
      <c r="EI219" s="85"/>
      <c r="EJ219" s="85"/>
      <c r="EK219" s="85"/>
      <c r="EL219" s="85"/>
      <c r="EM219" s="85"/>
      <c r="EN219" s="85"/>
      <c r="EO219" s="85"/>
      <c r="EP219" s="85"/>
      <c r="EQ219" s="85"/>
      <c r="ER219" s="85"/>
      <c r="ES219" s="85"/>
      <c r="ET219" s="85"/>
      <c r="EU219" s="85"/>
      <c r="EV219" s="85"/>
      <c r="EW219" s="85"/>
      <c r="EX219" s="85"/>
      <c r="EY219" s="85"/>
      <c r="EZ219" s="85"/>
      <c r="FA219" s="85"/>
      <c r="FB219" s="85"/>
      <c r="FC219" s="85"/>
      <c r="FD219" s="85"/>
      <c r="FE219" s="85"/>
      <c r="FF219" s="85"/>
      <c r="FG219" s="85"/>
      <c r="FH219" s="85"/>
      <c r="FI219" s="85"/>
      <c r="FJ219" s="85"/>
    </row>
    <row r="220" spans="1:166" s="84" customFormat="1" ht="48.75" customHeight="1">
      <c r="A220" s="155" t="s">
        <v>352</v>
      </c>
      <c r="B220" s="156"/>
      <c r="C220" s="156"/>
      <c r="D220" s="156"/>
      <c r="E220" s="156"/>
      <c r="F220" s="156"/>
      <c r="G220" s="87"/>
      <c r="H220" s="88"/>
      <c r="I220" s="89"/>
      <c r="J220" s="90"/>
      <c r="K220" s="91"/>
      <c r="L220" s="92"/>
      <c r="X220" s="85"/>
      <c r="AD220" s="85"/>
      <c r="AE220" s="86"/>
      <c r="AF220" s="85"/>
      <c r="AG220" s="85"/>
      <c r="AH220" s="85"/>
      <c r="AI220" s="85"/>
      <c r="AJ220" s="85"/>
      <c r="AK220" s="85"/>
      <c r="AL220" s="85"/>
      <c r="AM220" s="85"/>
      <c r="AN220" s="85"/>
      <c r="AO220" s="85"/>
      <c r="AP220" s="85"/>
      <c r="AQ220" s="85"/>
      <c r="AR220" s="85"/>
      <c r="AS220" s="85"/>
      <c r="AT220" s="85"/>
      <c r="AU220" s="85"/>
      <c r="AV220" s="85"/>
      <c r="AW220" s="85"/>
      <c r="AX220" s="85"/>
      <c r="AY220" s="85"/>
      <c r="AZ220" s="85"/>
      <c r="BA220" s="85"/>
      <c r="BB220" s="85"/>
      <c r="BC220" s="85"/>
      <c r="BD220" s="85"/>
      <c r="BE220" s="85"/>
      <c r="BF220" s="85"/>
      <c r="BG220" s="85"/>
      <c r="BH220" s="85"/>
      <c r="BI220" s="85"/>
      <c r="BJ220" s="85"/>
      <c r="BK220" s="85"/>
      <c r="BL220" s="85"/>
      <c r="BM220" s="85"/>
      <c r="BN220" s="85"/>
      <c r="BO220" s="85"/>
      <c r="BP220" s="85"/>
      <c r="BQ220" s="85"/>
      <c r="BR220" s="85"/>
      <c r="BS220" s="85"/>
      <c r="BT220" s="85"/>
      <c r="BU220" s="85"/>
      <c r="BV220" s="85"/>
      <c r="BW220" s="85"/>
      <c r="BX220" s="85"/>
      <c r="BY220" s="85"/>
      <c r="BZ220" s="85"/>
      <c r="CA220" s="85"/>
      <c r="CB220" s="85"/>
      <c r="CC220" s="85"/>
      <c r="CD220" s="85"/>
      <c r="CE220" s="85"/>
      <c r="CF220" s="85"/>
      <c r="CG220" s="85"/>
      <c r="CH220" s="85"/>
      <c r="CI220" s="85"/>
      <c r="CJ220" s="85"/>
      <c r="CK220" s="85"/>
      <c r="CL220" s="85"/>
      <c r="CM220" s="85"/>
      <c r="CN220" s="85"/>
      <c r="CO220" s="85"/>
      <c r="CP220" s="85"/>
      <c r="CQ220" s="85"/>
      <c r="CR220" s="85"/>
      <c r="CS220" s="85"/>
      <c r="CT220" s="85"/>
      <c r="CU220" s="85"/>
      <c r="CV220" s="85"/>
      <c r="CW220" s="85"/>
      <c r="CX220" s="85"/>
      <c r="CY220" s="85"/>
      <c r="CZ220" s="85"/>
      <c r="DA220" s="85"/>
      <c r="DB220" s="85"/>
      <c r="DC220" s="85"/>
      <c r="DD220" s="85"/>
      <c r="DE220" s="85"/>
      <c r="DF220" s="85"/>
      <c r="DG220" s="85"/>
      <c r="DH220" s="85"/>
      <c r="DI220" s="85"/>
      <c r="DJ220" s="85"/>
      <c r="DK220" s="85"/>
      <c r="DL220" s="85"/>
      <c r="DM220" s="85"/>
      <c r="DN220" s="85"/>
      <c r="DO220" s="85"/>
      <c r="DP220" s="85"/>
      <c r="DQ220" s="85"/>
      <c r="DR220" s="85"/>
      <c r="DS220" s="85"/>
      <c r="DT220" s="85"/>
      <c r="DU220" s="85"/>
      <c r="DV220" s="85"/>
      <c r="DW220" s="85"/>
      <c r="DX220" s="85"/>
      <c r="DY220" s="85"/>
      <c r="DZ220" s="85"/>
      <c r="EA220" s="85"/>
      <c r="EB220" s="85"/>
      <c r="EC220" s="85"/>
      <c r="ED220" s="85"/>
      <c r="EE220" s="85"/>
      <c r="EF220" s="85"/>
      <c r="EG220" s="85"/>
      <c r="EH220" s="85"/>
      <c r="EI220" s="85"/>
      <c r="EJ220" s="85"/>
      <c r="EK220" s="85"/>
      <c r="EL220" s="85"/>
      <c r="EM220" s="85"/>
      <c r="EN220" s="85"/>
      <c r="EO220" s="85"/>
      <c r="EP220" s="85"/>
      <c r="EQ220" s="85"/>
      <c r="ER220" s="85"/>
      <c r="ES220" s="85"/>
      <c r="ET220" s="85"/>
      <c r="EU220" s="85"/>
      <c r="EV220" s="85"/>
      <c r="EW220" s="85"/>
      <c r="EX220" s="85"/>
      <c r="EY220" s="85"/>
      <c r="EZ220" s="85"/>
      <c r="FA220" s="85"/>
      <c r="FB220" s="85"/>
      <c r="FC220" s="85"/>
      <c r="FD220" s="85"/>
      <c r="FE220" s="85"/>
      <c r="FF220" s="85"/>
      <c r="FG220" s="85"/>
      <c r="FH220" s="85"/>
      <c r="FI220" s="85"/>
      <c r="FJ220" s="85"/>
    </row>
    <row r="221" spans="1:166" s="101" customFormat="1" ht="25.5" customHeight="1">
      <c r="A221" s="94" t="s">
        <v>19</v>
      </c>
      <c r="B221" s="93" t="s">
        <v>20</v>
      </c>
      <c r="C221" s="94" t="s">
        <v>21</v>
      </c>
      <c r="D221" s="94" t="s">
        <v>22</v>
      </c>
      <c r="E221" s="95" t="s">
        <v>23</v>
      </c>
      <c r="F221" s="95" t="s">
        <v>24</v>
      </c>
      <c r="G221" s="96">
        <v>6.96</v>
      </c>
      <c r="H221" s="97" t="e">
        <v>#REF!</v>
      </c>
      <c r="I221" s="98" t="e">
        <v>#REF!</v>
      </c>
      <c r="J221" s="99">
        <v>6.96</v>
      </c>
      <c r="K221" s="97" t="e">
        <v>#REF!</v>
      </c>
      <c r="L221" s="100" t="e">
        <v>#REF!</v>
      </c>
      <c r="P221" s="101">
        <v>7.55</v>
      </c>
      <c r="R221" s="101">
        <v>12.5</v>
      </c>
      <c r="S221" s="101">
        <v>8</v>
      </c>
      <c r="T221" s="101">
        <v>12.9</v>
      </c>
      <c r="V221" s="101">
        <v>15.3</v>
      </c>
      <c r="X221" s="102">
        <v>14.100000000000001</v>
      </c>
      <c r="AD221" s="102"/>
      <c r="AE221" s="103"/>
      <c r="AF221" s="102"/>
      <c r="AG221" s="102"/>
      <c r="AH221" s="102"/>
      <c r="AI221" s="102"/>
      <c r="AJ221" s="102"/>
      <c r="AK221" s="102"/>
      <c r="AL221" s="102"/>
      <c r="AM221" s="102"/>
      <c r="AN221" s="102"/>
      <c r="AO221" s="102"/>
      <c r="AP221" s="102"/>
      <c r="AQ221" s="102"/>
      <c r="AR221" s="102"/>
      <c r="AS221" s="102"/>
      <c r="AT221" s="102"/>
      <c r="AU221" s="102"/>
      <c r="AV221" s="102"/>
      <c r="AW221" s="102"/>
      <c r="AX221" s="102"/>
      <c r="AY221" s="102"/>
      <c r="AZ221" s="102"/>
      <c r="BA221" s="102"/>
      <c r="BB221" s="102"/>
      <c r="BC221" s="102"/>
      <c r="BD221" s="102"/>
      <c r="BE221" s="102"/>
      <c r="BF221" s="102"/>
      <c r="BG221" s="102"/>
      <c r="BH221" s="102"/>
      <c r="BI221" s="102"/>
      <c r="BJ221" s="102"/>
      <c r="BK221" s="102"/>
      <c r="BL221" s="102"/>
      <c r="BM221" s="102"/>
      <c r="BN221" s="102"/>
      <c r="BO221" s="102"/>
      <c r="BP221" s="102"/>
      <c r="BQ221" s="102"/>
      <c r="BR221" s="102"/>
      <c r="BS221" s="102"/>
      <c r="BT221" s="102"/>
      <c r="BU221" s="102"/>
      <c r="BV221" s="102"/>
      <c r="BW221" s="102"/>
      <c r="BX221" s="102"/>
      <c r="BY221" s="102"/>
      <c r="BZ221" s="102"/>
      <c r="CA221" s="102"/>
      <c r="CB221" s="102"/>
      <c r="CC221" s="102"/>
      <c r="CD221" s="102"/>
      <c r="CE221" s="102"/>
      <c r="CF221" s="102"/>
      <c r="CG221" s="102"/>
      <c r="CH221" s="102"/>
      <c r="CI221" s="102"/>
      <c r="CJ221" s="102"/>
      <c r="CK221" s="102"/>
      <c r="CL221" s="102"/>
      <c r="CM221" s="102"/>
      <c r="CN221" s="102"/>
      <c r="CO221" s="102"/>
      <c r="CP221" s="102"/>
      <c r="CQ221" s="102"/>
      <c r="CR221" s="102"/>
      <c r="CS221" s="102"/>
      <c r="CT221" s="102"/>
      <c r="CU221" s="102"/>
      <c r="CV221" s="102"/>
      <c r="CW221" s="102"/>
      <c r="CX221" s="102"/>
      <c r="CY221" s="102"/>
      <c r="CZ221" s="102"/>
      <c r="DA221" s="102"/>
      <c r="DB221" s="102"/>
      <c r="DC221" s="102"/>
      <c r="DD221" s="102"/>
      <c r="DE221" s="102"/>
      <c r="DF221" s="102"/>
      <c r="DG221" s="102"/>
      <c r="DH221" s="102"/>
      <c r="DI221" s="102"/>
      <c r="DJ221" s="102"/>
      <c r="DK221" s="102"/>
      <c r="DL221" s="102"/>
      <c r="DM221" s="102"/>
      <c r="DN221" s="102"/>
      <c r="DO221" s="102"/>
      <c r="DP221" s="102"/>
      <c r="DQ221" s="102"/>
      <c r="DR221" s="102"/>
      <c r="DS221" s="102"/>
      <c r="DT221" s="102"/>
      <c r="DU221" s="102"/>
      <c r="DV221" s="102"/>
      <c r="DW221" s="102"/>
      <c r="DX221" s="102"/>
      <c r="DY221" s="102"/>
      <c r="DZ221" s="102"/>
      <c r="EA221" s="102"/>
      <c r="EB221" s="102"/>
      <c r="EC221" s="102"/>
      <c r="ED221" s="102"/>
      <c r="EE221" s="102"/>
      <c r="EF221" s="102"/>
      <c r="EG221" s="102"/>
      <c r="EH221" s="102"/>
      <c r="EI221" s="102"/>
      <c r="EJ221" s="102"/>
      <c r="EK221" s="102"/>
      <c r="EL221" s="102"/>
      <c r="EM221" s="102"/>
      <c r="EN221" s="102"/>
      <c r="EO221" s="102"/>
      <c r="EP221" s="102"/>
      <c r="EQ221" s="102"/>
      <c r="ER221" s="102"/>
      <c r="ES221" s="102"/>
      <c r="ET221" s="102"/>
      <c r="EU221" s="102"/>
      <c r="EV221" s="102"/>
      <c r="EW221" s="102"/>
      <c r="EX221" s="102"/>
      <c r="EY221" s="102"/>
      <c r="EZ221" s="102"/>
      <c r="FA221" s="102"/>
      <c r="FB221" s="102"/>
      <c r="FC221" s="102"/>
      <c r="FD221" s="102"/>
      <c r="FE221" s="102"/>
      <c r="FF221" s="102"/>
      <c r="FG221" s="102"/>
      <c r="FH221" s="102"/>
      <c r="FI221" s="102"/>
      <c r="FJ221" s="102"/>
    </row>
    <row r="222" spans="1:166" ht="20.100000000000001" customHeight="1">
      <c r="A222" s="67">
        <v>14</v>
      </c>
      <c r="B222" s="69" t="s">
        <v>349</v>
      </c>
      <c r="C222" s="67" t="s">
        <v>5</v>
      </c>
      <c r="D222" s="72">
        <v>153</v>
      </c>
      <c r="E222" s="20">
        <v>0</v>
      </c>
      <c r="F222" s="20">
        <f>ROUND(E222*D222,0)</f>
        <v>0</v>
      </c>
    </row>
    <row r="223" spans="1:166" s="84" customFormat="1" ht="29.25" customHeight="1">
      <c r="A223" s="157" t="s">
        <v>351</v>
      </c>
      <c r="B223" s="157"/>
      <c r="C223" s="157"/>
      <c r="D223" s="157"/>
      <c r="E223" s="157"/>
      <c r="F223" s="108">
        <f>SUM(F222)</f>
        <v>0</v>
      </c>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6"/>
      <c r="AF223" s="85"/>
      <c r="AG223" s="85"/>
      <c r="AH223" s="85"/>
      <c r="AI223" s="85"/>
      <c r="AJ223" s="85"/>
      <c r="AK223" s="85"/>
      <c r="AL223" s="85"/>
      <c r="AM223" s="85"/>
      <c r="AN223" s="85"/>
      <c r="AO223" s="85"/>
      <c r="AP223" s="85"/>
      <c r="AQ223" s="85"/>
      <c r="AR223" s="85"/>
      <c r="AS223" s="85"/>
      <c r="AT223" s="85"/>
      <c r="AU223" s="85"/>
      <c r="AV223" s="85"/>
      <c r="AW223" s="85"/>
      <c r="AX223" s="85"/>
      <c r="AY223" s="85"/>
      <c r="AZ223" s="85"/>
      <c r="BA223" s="85"/>
      <c r="BB223" s="85"/>
      <c r="BC223" s="85"/>
      <c r="BD223" s="85"/>
      <c r="BE223" s="85"/>
      <c r="BF223" s="85"/>
      <c r="BG223" s="85"/>
      <c r="BH223" s="85"/>
      <c r="BI223" s="85"/>
      <c r="BJ223" s="85"/>
      <c r="BK223" s="85"/>
      <c r="BL223" s="85"/>
      <c r="BM223" s="85"/>
      <c r="BN223" s="85"/>
      <c r="BO223" s="85"/>
      <c r="BP223" s="85"/>
      <c r="BQ223" s="85"/>
      <c r="BR223" s="85"/>
      <c r="BS223" s="85"/>
      <c r="BT223" s="85"/>
      <c r="BU223" s="85"/>
      <c r="BV223" s="85"/>
      <c r="BW223" s="85"/>
      <c r="BX223" s="85"/>
      <c r="BY223" s="85"/>
      <c r="BZ223" s="85"/>
      <c r="CA223" s="85"/>
      <c r="CB223" s="85"/>
      <c r="CC223" s="85"/>
      <c r="CD223" s="85"/>
      <c r="CE223" s="85"/>
      <c r="CF223" s="85"/>
      <c r="CG223" s="85"/>
      <c r="CH223" s="85"/>
      <c r="CI223" s="85"/>
      <c r="CJ223" s="85"/>
      <c r="CK223" s="85"/>
      <c r="CL223" s="85"/>
      <c r="CM223" s="85"/>
      <c r="CN223" s="85"/>
      <c r="CO223" s="85"/>
      <c r="CP223" s="85"/>
      <c r="CQ223" s="85"/>
      <c r="CR223" s="85"/>
      <c r="CS223" s="85"/>
      <c r="CT223" s="85"/>
      <c r="CU223" s="85"/>
      <c r="CV223" s="85"/>
      <c r="CW223" s="85"/>
      <c r="CX223" s="85"/>
      <c r="CY223" s="85"/>
      <c r="CZ223" s="85"/>
      <c r="DA223" s="85"/>
      <c r="DB223" s="85"/>
      <c r="DC223" s="85"/>
      <c r="DD223" s="85"/>
      <c r="DE223" s="85"/>
      <c r="DF223" s="85"/>
      <c r="DG223" s="85"/>
      <c r="DH223" s="85"/>
      <c r="DI223" s="85"/>
      <c r="DJ223" s="85"/>
      <c r="DK223" s="85"/>
      <c r="DL223" s="85"/>
      <c r="DM223" s="85"/>
      <c r="DN223" s="85"/>
      <c r="DO223" s="85"/>
      <c r="DP223" s="85"/>
      <c r="DQ223" s="85"/>
      <c r="DR223" s="85"/>
      <c r="DS223" s="85"/>
      <c r="DT223" s="85"/>
      <c r="DU223" s="85"/>
      <c r="DV223" s="85"/>
      <c r="DW223" s="85"/>
      <c r="DX223" s="85"/>
      <c r="DY223" s="85"/>
      <c r="DZ223" s="85"/>
      <c r="EA223" s="85"/>
      <c r="EB223" s="85"/>
      <c r="EC223" s="85"/>
      <c r="ED223" s="85"/>
      <c r="EE223" s="85"/>
      <c r="EF223" s="85"/>
      <c r="EG223" s="85"/>
      <c r="EH223" s="85"/>
      <c r="EI223" s="85"/>
      <c r="EJ223" s="85"/>
      <c r="EK223" s="85"/>
      <c r="EL223" s="85"/>
      <c r="EM223" s="85"/>
      <c r="EN223" s="85"/>
      <c r="EO223" s="85"/>
      <c r="EP223" s="85"/>
      <c r="EQ223" s="85"/>
      <c r="ER223" s="85"/>
      <c r="ES223" s="85"/>
      <c r="ET223" s="85"/>
      <c r="EU223" s="85"/>
      <c r="EV223" s="85"/>
      <c r="EW223" s="85"/>
      <c r="EX223" s="85"/>
      <c r="EY223" s="85"/>
      <c r="EZ223" s="85"/>
      <c r="FA223" s="85"/>
      <c r="FB223" s="85"/>
      <c r="FC223" s="85"/>
      <c r="FD223" s="85"/>
      <c r="FE223" s="85"/>
      <c r="FF223" s="85"/>
      <c r="FG223" s="85"/>
      <c r="FH223" s="85"/>
      <c r="FI223" s="85"/>
      <c r="FJ223" s="85"/>
    </row>
    <row r="224" spans="1:166" s="84" customFormat="1" ht="25.5" customHeight="1">
      <c r="A224" s="158" t="s">
        <v>337</v>
      </c>
      <c r="B224" s="158"/>
      <c r="C224" s="158"/>
      <c r="D224" s="158"/>
      <c r="E224" s="158"/>
      <c r="F224" s="158"/>
      <c r="AD224" s="85"/>
      <c r="AE224" s="86"/>
      <c r="AF224" s="85"/>
      <c r="AG224" s="85"/>
      <c r="AH224" s="85"/>
      <c r="AI224" s="85"/>
      <c r="AJ224" s="85"/>
      <c r="AK224" s="85"/>
      <c r="AL224" s="85"/>
      <c r="AM224" s="85"/>
      <c r="AN224" s="85"/>
      <c r="AO224" s="85"/>
      <c r="AP224" s="85"/>
      <c r="AQ224" s="85"/>
      <c r="AR224" s="85"/>
      <c r="AS224" s="85"/>
      <c r="AT224" s="85"/>
      <c r="AU224" s="85"/>
      <c r="AV224" s="85"/>
      <c r="AW224" s="85"/>
      <c r="AX224" s="85"/>
      <c r="AY224" s="85"/>
      <c r="AZ224" s="85"/>
      <c r="BA224" s="85"/>
      <c r="BB224" s="85"/>
      <c r="BC224" s="85"/>
      <c r="BD224" s="85"/>
      <c r="BE224" s="85"/>
      <c r="BF224" s="85"/>
      <c r="BG224" s="85"/>
      <c r="BH224" s="85"/>
      <c r="BI224" s="85"/>
      <c r="BJ224" s="85"/>
      <c r="BK224" s="85"/>
      <c r="BL224" s="85"/>
      <c r="BM224" s="85"/>
      <c r="BN224" s="85"/>
      <c r="BO224" s="85"/>
      <c r="BP224" s="85"/>
      <c r="BQ224" s="85"/>
      <c r="BR224" s="85"/>
      <c r="BS224" s="85"/>
      <c r="BT224" s="85"/>
      <c r="BU224" s="85"/>
      <c r="BV224" s="85"/>
      <c r="BW224" s="85"/>
      <c r="BX224" s="85"/>
      <c r="BY224" s="85"/>
      <c r="BZ224" s="85"/>
      <c r="CA224" s="85"/>
      <c r="CB224" s="85"/>
      <c r="CC224" s="85"/>
      <c r="CD224" s="85"/>
      <c r="CE224" s="85"/>
      <c r="CF224" s="85"/>
      <c r="CG224" s="85"/>
      <c r="CH224" s="85"/>
      <c r="CI224" s="85"/>
      <c r="CJ224" s="85"/>
      <c r="CK224" s="85"/>
      <c r="CL224" s="85"/>
      <c r="CM224" s="85"/>
      <c r="CN224" s="85"/>
      <c r="CO224" s="85"/>
      <c r="CP224" s="85"/>
      <c r="CQ224" s="85"/>
      <c r="CR224" s="85"/>
      <c r="CS224" s="85"/>
      <c r="CT224" s="85"/>
      <c r="CU224" s="85"/>
      <c r="CV224" s="85"/>
      <c r="CW224" s="85"/>
      <c r="CX224" s="85"/>
      <c r="CY224" s="85"/>
      <c r="CZ224" s="85"/>
      <c r="DA224" s="85"/>
      <c r="DB224" s="85"/>
      <c r="DC224" s="85"/>
      <c r="DD224" s="85"/>
      <c r="DE224" s="85"/>
      <c r="DF224" s="85"/>
      <c r="DG224" s="85"/>
      <c r="DH224" s="85"/>
      <c r="DI224" s="85"/>
      <c r="DJ224" s="85"/>
      <c r="DK224" s="85"/>
      <c r="DL224" s="85"/>
      <c r="DM224" s="85"/>
      <c r="DN224" s="85"/>
      <c r="DO224" s="85"/>
      <c r="DP224" s="85"/>
      <c r="DQ224" s="85"/>
      <c r="DR224" s="85"/>
      <c r="DS224" s="85"/>
      <c r="DT224" s="85"/>
      <c r="DU224" s="85"/>
      <c r="DV224" s="85"/>
      <c r="DW224" s="85"/>
      <c r="DX224" s="85"/>
      <c r="DY224" s="85"/>
      <c r="DZ224" s="85"/>
      <c r="EA224" s="85"/>
      <c r="EB224" s="85"/>
      <c r="EC224" s="85"/>
      <c r="ED224" s="85"/>
      <c r="EE224" s="85"/>
      <c r="EF224" s="85"/>
      <c r="EG224" s="85"/>
      <c r="EH224" s="85"/>
      <c r="EI224" s="85"/>
      <c r="EJ224" s="85"/>
      <c r="EK224" s="85"/>
      <c r="EL224" s="85"/>
      <c r="EM224" s="85"/>
      <c r="EN224" s="85"/>
      <c r="EO224" s="85"/>
      <c r="EP224" s="85"/>
      <c r="EQ224" s="85"/>
      <c r="ER224" s="85"/>
      <c r="ES224" s="85"/>
      <c r="ET224" s="85"/>
      <c r="EU224" s="85"/>
      <c r="EV224" s="85"/>
      <c r="EW224" s="85"/>
      <c r="EX224" s="85"/>
      <c r="EY224" s="85"/>
      <c r="EZ224" s="85"/>
      <c r="FA224" s="85"/>
      <c r="FB224" s="85"/>
      <c r="FC224" s="85"/>
      <c r="FD224" s="85"/>
      <c r="FE224" s="85"/>
      <c r="FF224" s="85"/>
      <c r="FG224" s="85"/>
      <c r="FH224" s="85"/>
      <c r="FI224" s="85"/>
      <c r="FJ224" s="85"/>
    </row>
    <row r="225" spans="1:6" ht="20.100000000000001" customHeight="1">
      <c r="A225" s="147" t="s">
        <v>353</v>
      </c>
      <c r="B225" s="147"/>
      <c r="C225" s="147"/>
      <c r="D225" s="147"/>
      <c r="E225" s="147"/>
      <c r="F225" s="147"/>
    </row>
    <row r="226" spans="1:6" ht="20.100000000000001" customHeight="1">
      <c r="A226" s="104"/>
      <c r="B226" s="152" t="s">
        <v>338</v>
      </c>
      <c r="C226" s="152"/>
      <c r="D226" s="152"/>
      <c r="E226" s="152"/>
      <c r="F226" s="152"/>
    </row>
    <row r="227" spans="1:6" ht="20.100000000000001" customHeight="1"/>
    <row r="228" spans="1:6" ht="20.100000000000001" customHeight="1"/>
    <row r="229" spans="1:6" ht="20.100000000000001" customHeight="1"/>
    <row r="230" spans="1:6" ht="20.100000000000001" customHeight="1"/>
    <row r="231" spans="1:6" ht="20.100000000000001" customHeight="1"/>
    <row r="232" spans="1:6" ht="20.100000000000001" customHeight="1"/>
    <row r="233" spans="1:6" ht="20.100000000000001" customHeight="1"/>
    <row r="234" spans="1:6" ht="20.100000000000001" customHeight="1"/>
    <row r="235" spans="1:6" ht="20.100000000000001" customHeight="1"/>
    <row r="236" spans="1:6" ht="20.100000000000001" customHeight="1"/>
    <row r="237" spans="1:6" ht="20.100000000000001" customHeight="1"/>
    <row r="238" spans="1:6" ht="20.100000000000001" customHeight="1"/>
    <row r="239" spans="1:6" ht="20.100000000000001" customHeight="1"/>
    <row r="240" spans="1:6"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sheetData>
  <mergeCells count="27">
    <mergeCell ref="B216:F216"/>
    <mergeCell ref="A225:F225"/>
    <mergeCell ref="B226:F226"/>
    <mergeCell ref="A218:F218"/>
    <mergeCell ref="A220:F220"/>
    <mergeCell ref="A223:E223"/>
    <mergeCell ref="A224:F224"/>
    <mergeCell ref="A214:F214"/>
    <mergeCell ref="A215:F215"/>
    <mergeCell ref="A124:F124"/>
    <mergeCell ref="A155:F155"/>
    <mergeCell ref="A213:E213"/>
    <mergeCell ref="A211:E211"/>
    <mergeCell ref="A154:E154"/>
    <mergeCell ref="A190:E190"/>
    <mergeCell ref="A208:E208"/>
    <mergeCell ref="A210:F210"/>
    <mergeCell ref="A191:F191"/>
    <mergeCell ref="A123:E123"/>
    <mergeCell ref="B1:F4"/>
    <mergeCell ref="B9:F9"/>
    <mergeCell ref="A11:F11"/>
    <mergeCell ref="A12:F15"/>
    <mergeCell ref="A92:E92"/>
    <mergeCell ref="A17:F17"/>
    <mergeCell ref="A93:F93"/>
    <mergeCell ref="A16:F16"/>
  </mergeCells>
  <phoneticPr fontId="0" type="noConversion"/>
  <printOptions horizontalCentered="1"/>
  <pageMargins left="0.45" right="0.45" top="0.5" bottom="0.5" header="0.3" footer="0.3"/>
  <pageSetup scale="46" fitToHeight="3" orientation="portrait" r:id="rId1"/>
  <headerFooter alignWithMargins="0">
    <oddFooter>&amp;LREV. 10/20/2017&amp;C&amp;"Arial,Bold"&amp;KFF0000ADDENDUM 3&amp;RPage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7F9E18-4752-44AA-BCB3-1C085B24ED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100% Estimate</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Cepero, Lindsay</cp:lastModifiedBy>
  <cp:lastPrinted>2018-07-12T18:48:00Z</cp:lastPrinted>
  <dcterms:created xsi:type="dcterms:W3CDTF">1998-06-09T19:27:04Z</dcterms:created>
  <dcterms:modified xsi:type="dcterms:W3CDTF">2018-07-12T18:48:02Z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