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CHRISTY\BID\B200121CJV Gateway Blvd &amp; Commerce Lakes Dr Intersection Improvements\6 - Addendum\Addendum 4\"/>
    </mc:Choice>
  </mc:AlternateContent>
  <bookViews>
    <workbookView xWindow="0" yWindow="0" windowWidth="28800" windowHeight="12555" tabRatio="601"/>
  </bookViews>
  <sheets>
    <sheet name="BID-PROPOSAL FORM" sheetId="4" r:id="rId1"/>
  </sheets>
  <definedNames>
    <definedName name="_xlnm.Print_Area" localSheetId="0">'BID-PROPOSAL FORM'!$A$1:$F$149</definedName>
  </definedNames>
  <calcPr calcId="162913" calcOnSave="0"/>
</workbook>
</file>

<file path=xl/calcChain.xml><?xml version="1.0" encoding="utf-8"?>
<calcChain xmlns="http://schemas.openxmlformats.org/spreadsheetml/2006/main">
  <c r="F56" i="4" l="1"/>
  <c r="F140" i="4" l="1"/>
  <c r="F139" i="4"/>
  <c r="F138" i="4"/>
  <c r="F137" i="4"/>
  <c r="F136" i="4"/>
  <c r="F135" i="4"/>
  <c r="F134" i="4"/>
  <c r="F133" i="4"/>
  <c r="F132" i="4"/>
  <c r="F131" i="4"/>
  <c r="F130" i="4"/>
  <c r="F129" i="4"/>
  <c r="F128" i="4"/>
  <c r="F125" i="4"/>
  <c r="F124" i="4"/>
  <c r="F123" i="4"/>
  <c r="F122" i="4"/>
  <c r="F121" i="4"/>
  <c r="F120" i="4"/>
  <c r="F119" i="4"/>
  <c r="F118" i="4"/>
  <c r="F117" i="4"/>
  <c r="F116" i="4"/>
  <c r="F113" i="4"/>
  <c r="F112" i="4"/>
  <c r="F111" i="4"/>
  <c r="F110" i="4"/>
  <c r="F109" i="4"/>
  <c r="F108" i="4"/>
  <c r="F107" i="4"/>
  <c r="F104" i="4"/>
  <c r="F103" i="4"/>
  <c r="F102" i="4"/>
  <c r="F101" i="4"/>
  <c r="F141" i="4" l="1"/>
  <c r="F105" i="4"/>
  <c r="F114" i="4"/>
  <c r="F126" i="4"/>
  <c r="E143" i="4" l="1"/>
  <c r="F89" i="4" l="1"/>
  <c r="F77" i="4"/>
  <c r="F67" i="4"/>
  <c r="F74" i="4" l="1"/>
  <c r="F62" i="4"/>
  <c r="F92" i="4" l="1"/>
  <c r="F91" i="4"/>
  <c r="F90" i="4"/>
  <c r="F88" i="4"/>
  <c r="F87" i="4"/>
  <c r="F86" i="4"/>
  <c r="F85" i="4"/>
  <c r="F84" i="4"/>
  <c r="F83" i="4"/>
  <c r="F63" i="4"/>
  <c r="F64" i="4"/>
  <c r="F65" i="4"/>
  <c r="F66" i="4"/>
  <c r="F68" i="4"/>
  <c r="F69" i="4"/>
  <c r="F70" i="4"/>
  <c r="F71" i="4"/>
  <c r="F72" i="4"/>
  <c r="F19" i="4"/>
  <c r="F20" i="4"/>
  <c r="F21" i="4"/>
  <c r="F22" i="4"/>
  <c r="F25" i="4"/>
  <c r="F29" i="4"/>
  <c r="F30" i="4"/>
  <c r="F34" i="4"/>
  <c r="F35" i="4"/>
  <c r="F36" i="4"/>
  <c r="F37" i="4"/>
  <c r="F38" i="4"/>
  <c r="F39" i="4"/>
  <c r="F40" i="4"/>
  <c r="F41" i="4"/>
  <c r="F42" i="4"/>
  <c r="F43" i="4"/>
  <c r="F44" i="4"/>
  <c r="F45" i="4"/>
  <c r="F46" i="4"/>
  <c r="F47" i="4"/>
  <c r="F55" i="4"/>
  <c r="D52" i="4"/>
  <c r="F52" i="4" s="1"/>
  <c r="D49" i="4"/>
  <c r="F49" i="4" s="1"/>
  <c r="D48" i="4"/>
  <c r="F48" i="4" s="1"/>
  <c r="D33" i="4"/>
  <c r="F33" i="4" s="1"/>
  <c r="D32" i="4"/>
  <c r="F32" i="4" s="1"/>
  <c r="D31" i="4"/>
  <c r="F31" i="4" s="1"/>
  <c r="F28" i="4"/>
  <c r="F27" i="4"/>
  <c r="D26" i="4"/>
  <c r="F26" i="4" s="1"/>
  <c r="D24" i="4"/>
  <c r="F24" i="4" s="1"/>
  <c r="D23" i="4"/>
  <c r="F23" i="4" s="1"/>
  <c r="F18" i="4"/>
  <c r="F50" i="4"/>
  <c r="F51" i="4"/>
  <c r="F53" i="4"/>
  <c r="F93" i="4" l="1"/>
  <c r="F54" i="4"/>
  <c r="F58" i="4" s="1"/>
  <c r="F73" i="4" l="1"/>
  <c r="F75" i="4"/>
  <c r="F76" i="4"/>
  <c r="F78" i="4"/>
  <c r="F79" i="4"/>
  <c r="F61" i="4"/>
  <c r="F80" i="4" l="1"/>
  <c r="E95" i="4" s="1"/>
  <c r="E146" i="4" s="1"/>
</calcChain>
</file>

<file path=xl/sharedStrings.xml><?xml version="1.0" encoding="utf-8"?>
<sst xmlns="http://schemas.openxmlformats.org/spreadsheetml/2006/main" count="363" uniqueCount="251">
  <si>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</si>
  <si>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</si>
  <si>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</si>
  <si>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</si>
  <si>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</si>
  <si>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</si>
  <si>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</si>
  <si>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</si>
  <si>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</si>
  <si>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</si>
  <si>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</si>
  <si>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</si>
  <si>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</si>
  <si>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</si>
  <si>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</si>
  <si>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 xml:space="preserve"> 0101-1</t>
  </si>
  <si>
    <t xml:space="preserve"> 0102-1</t>
  </si>
  <si>
    <t xml:space="preserve"> 0104- 10-  3</t>
  </si>
  <si>
    <t xml:space="preserve"> 0107- 1</t>
  </si>
  <si>
    <t xml:space="preserve"> 0107- 2</t>
  </si>
  <si>
    <t xml:space="preserve"> 0110- 2- 2</t>
  </si>
  <si>
    <t xml:space="preserve"> 0110 4</t>
  </si>
  <si>
    <t xml:space="preserve"> 0120 1</t>
  </si>
  <si>
    <t xml:space="preserve"> 0120 6</t>
  </si>
  <si>
    <t xml:space="preserve"> 0160-4</t>
  </si>
  <si>
    <t xml:space="preserve"> 0285-709</t>
  </si>
  <si>
    <t xml:space="preserve"> 0327-70-1</t>
  </si>
  <si>
    <t xml:space="preserve"> 0334-1-13</t>
  </si>
  <si>
    <t xml:space="preserve"> 0337-7-82</t>
  </si>
  <si>
    <t xml:space="preserve"> 0350-30-13</t>
  </si>
  <si>
    <t xml:space="preserve"> 0400-0-11</t>
  </si>
  <si>
    <t xml:space="preserve"> 0425-1-351</t>
  </si>
  <si>
    <t xml:space="preserve"> 0425-1-361</t>
  </si>
  <si>
    <t xml:space="preserve"> 0425-1-521</t>
  </si>
  <si>
    <t xml:space="preserve"> 0425-1-561</t>
  </si>
  <si>
    <t xml:space="preserve"> 0425-1-711</t>
  </si>
  <si>
    <t xml:space="preserve"> 0425-2-61</t>
  </si>
  <si>
    <t xml:space="preserve"> 0430-175-115</t>
  </si>
  <si>
    <t xml:space="preserve"> 0430-175-118</t>
  </si>
  <si>
    <t xml:space="preserve"> 0430-175-130</t>
  </si>
  <si>
    <t xml:space="preserve"> 0430-175-215</t>
  </si>
  <si>
    <t xml:space="preserve"> 0430-175-218</t>
  </si>
  <si>
    <t xml:space="preserve"> 515-2-311</t>
  </si>
  <si>
    <t xml:space="preserve"> 0520-  1-  7</t>
  </si>
  <si>
    <t xml:space="preserve"> 0520-  1- 10</t>
  </si>
  <si>
    <t xml:space="preserve"> 0520-2-4</t>
  </si>
  <si>
    <t xml:space="preserve"> 0520-2-8</t>
  </si>
  <si>
    <t xml:space="preserve"> 0522-2</t>
  </si>
  <si>
    <t xml:space="preserve"> 0524-1-29</t>
  </si>
  <si>
    <t xml:space="preserve"> 0527-2</t>
  </si>
  <si>
    <t xml:space="preserve"> 0570-1-2</t>
  </si>
  <si>
    <t xml:space="preserve"> 0919-528</t>
  </si>
  <si>
    <t>LS</t>
  </si>
  <si>
    <t>LF</t>
  </si>
  <si>
    <t>EA</t>
  </si>
  <si>
    <t>AC</t>
  </si>
  <si>
    <t>SY</t>
  </si>
  <si>
    <t>CY</t>
  </si>
  <si>
    <t>TN</t>
  </si>
  <si>
    <t>SF</t>
  </si>
  <si>
    <t>SUBTOTAL:  ROADWAY</t>
  </si>
  <si>
    <t>654-2-21</t>
  </si>
  <si>
    <t>AS</t>
  </si>
  <si>
    <t>700-1-11</t>
  </si>
  <si>
    <t>700-1-60</t>
  </si>
  <si>
    <t>700-2-11</t>
  </si>
  <si>
    <t>706-3</t>
  </si>
  <si>
    <t>710-90</t>
  </si>
  <si>
    <t>711-11-124</t>
  </si>
  <si>
    <t>711-11-141</t>
  </si>
  <si>
    <t>GM</t>
  </si>
  <si>
    <t>711-11-144</t>
  </si>
  <si>
    <t>711-11-224</t>
  </si>
  <si>
    <t>711-11-241</t>
  </si>
  <si>
    <t>711-14-123</t>
  </si>
  <si>
    <t>711-14-125</t>
  </si>
  <si>
    <t>711-14-160</t>
  </si>
  <si>
    <t>711-14-170</t>
  </si>
  <si>
    <t>711-16-101</t>
  </si>
  <si>
    <t>711-16-102</t>
  </si>
  <si>
    <t>711-16-131</t>
  </si>
  <si>
    <t>711-16-201</t>
  </si>
  <si>
    <t>SUBTOTAL:  SIGNING AND PAVEMENT MARKINGS</t>
  </si>
  <si>
    <t>630-2-11</t>
  </si>
  <si>
    <t>630-2-12</t>
  </si>
  <si>
    <t>635-2-11</t>
  </si>
  <si>
    <t>639-1-122</t>
  </si>
  <si>
    <t>641-2-12</t>
  </si>
  <si>
    <t>715-1-12</t>
  </si>
  <si>
    <t>715-1-60</t>
  </si>
  <si>
    <t>715-4-12</t>
  </si>
  <si>
    <t>715-4-70</t>
  </si>
  <si>
    <t>715-7-11</t>
  </si>
  <si>
    <t>SUBTOTAL:  LIGHTING</t>
  </si>
  <si>
    <t xml:space="preserve"> 0104- 15</t>
  </si>
  <si>
    <t xml:space="preserve"> 0104- 18</t>
  </si>
  <si>
    <t>Subtotal of Sections 1-3 for Gateway Blvd at Commerce Lakes Roadway</t>
  </si>
  <si>
    <t>1A</t>
  </si>
  <si>
    <t>Mobilization</t>
  </si>
  <si>
    <t>1B</t>
  </si>
  <si>
    <t>Maintenance of Traffic</t>
  </si>
  <si>
    <t>1C</t>
  </si>
  <si>
    <t>Surveying, Layout, and Field Staking</t>
  </si>
  <si>
    <t>1D</t>
  </si>
  <si>
    <t>Final Record Drawings and Final Submittals</t>
  </si>
  <si>
    <t>2A</t>
  </si>
  <si>
    <t>16-Inch DI Potable Water Main</t>
  </si>
  <si>
    <t>2B</t>
  </si>
  <si>
    <t>16-Inch DI Potable Water Main W/30-Inch ASTM A139 Grade "B" Steel Casing</t>
  </si>
  <si>
    <t>2C</t>
  </si>
  <si>
    <t>16-Inch  Gate Valve</t>
  </si>
  <si>
    <t>2D</t>
  </si>
  <si>
    <t>Hot Tap Connect New 16-Inch to Existing 16-Inch DI Potable Water Main</t>
  </si>
  <si>
    <t>2E</t>
  </si>
  <si>
    <t>16-Inch Potable Water Main Line Stop</t>
  </si>
  <si>
    <t>2F</t>
  </si>
  <si>
    <t>Pressure Test and Disinfect Potable Water Mains</t>
  </si>
  <si>
    <t>2G</t>
  </si>
  <si>
    <t>Grouting Existing 16-Inch Water Mains</t>
  </si>
  <si>
    <t>3A</t>
  </si>
  <si>
    <t>10-Inch PVC Irrigation Main</t>
  </si>
  <si>
    <t>3B</t>
  </si>
  <si>
    <t>12-Inch PVC Irrigation Main</t>
  </si>
  <si>
    <t>3C</t>
  </si>
  <si>
    <t>12-Inch PVC Irrigation Main W/24-Inch ASTM A139 Grade "B" Steel Casing</t>
  </si>
  <si>
    <t>3D</t>
  </si>
  <si>
    <t>12-Inch  Gate Valve</t>
  </si>
  <si>
    <t>3E</t>
  </si>
  <si>
    <t>Connect New 10-Inch to Existing 10-Inch PVC Irrigation Main</t>
  </si>
  <si>
    <t>3F</t>
  </si>
  <si>
    <t>Connect New 12-Inch to Existing 12-Inch PVC Irrigation Main</t>
  </si>
  <si>
    <t>3G</t>
  </si>
  <si>
    <t>2-Inch Irrigation Service W/4-Inch PVC Casing</t>
  </si>
  <si>
    <t>3H</t>
  </si>
  <si>
    <t>Pressure Test and Flush Irrigation Mains</t>
  </si>
  <si>
    <t>3I</t>
  </si>
  <si>
    <t>Grouting Existing 10-Inch PVC Irrigation Mains</t>
  </si>
  <si>
    <t>3J</t>
  </si>
  <si>
    <t>Grouting Existing 12-Inch PVC Irrigation Mains</t>
  </si>
  <si>
    <t>4A</t>
  </si>
  <si>
    <t>6-Inch PVC Sewer  Force Main</t>
  </si>
  <si>
    <t>4B</t>
  </si>
  <si>
    <t>12-Inch PVC Sewer Force Main</t>
  </si>
  <si>
    <t>4C</t>
  </si>
  <si>
    <t>12-Inch PVC Sewer Force Main W/24-Inch ASTM A139 Grade "B" Steel Casing</t>
  </si>
  <si>
    <t>4D</t>
  </si>
  <si>
    <t>6-Inch Plug Valve</t>
  </si>
  <si>
    <t>4E</t>
  </si>
  <si>
    <t>12-Inch Plug Valve</t>
  </si>
  <si>
    <t>4F</t>
  </si>
  <si>
    <t>6-Inch Insertion Valve</t>
  </si>
  <si>
    <t>4G</t>
  </si>
  <si>
    <t>12-Inch Insertion Valve</t>
  </si>
  <si>
    <t>4H</t>
  </si>
  <si>
    <t>Connect New 6-Inch to Existing 6-Inch PVC Sewer Force Main</t>
  </si>
  <si>
    <t>4I</t>
  </si>
  <si>
    <t>Connect New 12-Inch to Existing 6-Inch PVC Sewer Force Main</t>
  </si>
  <si>
    <t>4J</t>
  </si>
  <si>
    <t>Connect New 12-Inch to Existing 12-Inch PVC Sewer Force Main</t>
  </si>
  <si>
    <t>4K</t>
  </si>
  <si>
    <t>Pressure Test and Flush Sewer Force Mains</t>
  </si>
  <si>
    <t>4L</t>
  </si>
  <si>
    <t>Grouting Existing 6-Inch PVC Sewer Force Mains</t>
  </si>
  <si>
    <t>4M</t>
  </si>
  <si>
    <t>Grouting Existing 12-Inch PVC Sewer Force Mains</t>
  </si>
  <si>
    <t>SECTION 3:  LIGHTING</t>
  </si>
  <si>
    <t>SECTION 2:  SIGNING AND PAVEMENT MARKINGS</t>
  </si>
  <si>
    <t>SECTION 1:  ROADWAY</t>
  </si>
  <si>
    <t>SECTION I: GENERAL REQUIREMENTS</t>
  </si>
  <si>
    <t>SECTION 2:  POTABLE WATER SYSTEM</t>
  </si>
  <si>
    <t>SECTION 3:  IRRIGATION SYSTEM</t>
  </si>
  <si>
    <t>SECTION 4:  SEWER FORCE MAIN SYSTEM</t>
  </si>
  <si>
    <t>SUBTOTAL: GENERAL REQUIREMENTS</t>
  </si>
  <si>
    <t>SUBTOTAL:  POTABLE WATER SYSTEM</t>
  </si>
  <si>
    <t>SUBTOTAL:  SEWER FORCE MAIN SYSTEM</t>
  </si>
  <si>
    <t>SUBTOTAL:  IRRIGATION SYSTEM</t>
  </si>
  <si>
    <t>Subtotal of Sections 1-4 for Gateway Blvd at Commerce Lakes Dr Utility Relocation</t>
  </si>
  <si>
    <t>***</t>
  </si>
  <si>
    <t>Maintenance Of Traffic</t>
  </si>
  <si>
    <t>Sediment Barrier</t>
  </si>
  <si>
    <t>Soil Tracking Prevention Device</t>
  </si>
  <si>
    <t>Inlet Protection System</t>
  </si>
  <si>
    <t>Litter Removal</t>
  </si>
  <si>
    <t>Mowing</t>
  </si>
  <si>
    <t>Removal Of Existing Concrete Pavement</t>
  </si>
  <si>
    <t>Regular Excavation</t>
  </si>
  <si>
    <t>Embankment</t>
  </si>
  <si>
    <t>Type B Stabilization</t>
  </si>
  <si>
    <t>Optional Base Group 9</t>
  </si>
  <si>
    <t>Milling Exist Asph Pavt, 1" Avg Depth</t>
  </si>
  <si>
    <t>Superpave Asphalt Conc, Traffic Level C (2.5")</t>
  </si>
  <si>
    <t>Asphalt Concrete Friction Course, Traffic C, Fc-9.5, Pg76-22</t>
  </si>
  <si>
    <t>Concrete Pavement For Roundabout Apron, 12" Depth</t>
  </si>
  <si>
    <t>Concrete Class Ns, Gravity Wall</t>
  </si>
  <si>
    <t>Inlets, Curb, Type P-5, &lt; 10'</t>
  </si>
  <si>
    <t>Inlets, Curb, Type P-6, &lt; 10'</t>
  </si>
  <si>
    <t>Inlets, Ditch Bottom, Type C, &lt;10'</t>
  </si>
  <si>
    <t>Inlets, Ditch Bottom, Type F, &lt;10'</t>
  </si>
  <si>
    <t>Inlets, Gutter, Type V, &lt;10'</t>
  </si>
  <si>
    <t>Manholes, P-8, &lt;10'</t>
  </si>
  <si>
    <t>Pipe Culvert, Concrete, Round 15'' S/Cd</t>
  </si>
  <si>
    <t>Pipe Culvert, Concrete, Round 18'' S/Cd</t>
  </si>
  <si>
    <t>Pipe Culvert, Concrete, Round 30'' S/Cd</t>
  </si>
  <si>
    <t>Pipe Culvert, Concrete, Elliptical, 12'' X 18'' Id</t>
  </si>
  <si>
    <t>Pipe Culvert, Concrete, Elliptical, 14'' X 23'' Id</t>
  </si>
  <si>
    <t>Pedestrian/Bicycle Railing, 42", Aluminum</t>
  </si>
  <si>
    <t>Concrete Curb &amp; Gutter, Type E</t>
  </si>
  <si>
    <t>Concrete Curb &amp; Gutter, Type F</t>
  </si>
  <si>
    <t>Concrete Curb, Type D</t>
  </si>
  <si>
    <t>Concrete Curb, Type Ra</t>
  </si>
  <si>
    <t>Concrete Sidewalk And Driveways, 6" Thick</t>
  </si>
  <si>
    <t>Concrete Ditch Pavement - Reinforced (4")</t>
  </si>
  <si>
    <t>Detectable Warnings</t>
  </si>
  <si>
    <t>Performance Turf, Sod</t>
  </si>
  <si>
    <t>Directional Indicators</t>
  </si>
  <si>
    <t>Rectangular Rapid Flashing Beacon, F&amp;I-Solar Powered, Complete Sign Assembly- Single Direction</t>
  </si>
  <si>
    <t>Single Post Sign, F&amp;I Ground Mount, Up To 12 Sf</t>
  </si>
  <si>
    <t>Single Post Sign, Remove</t>
  </si>
  <si>
    <t>Multi-Post Sign, F&amp;I Ground Mount, Up To 12 Sf</t>
  </si>
  <si>
    <t>Retroreflective Pavement Markers (Rpms)</t>
  </si>
  <si>
    <t>Painted Pavement Markings, Final Surface</t>
  </si>
  <si>
    <t>Thermoplastic, Standard, White, Solid, 18" For Diagonals And Chevrons</t>
  </si>
  <si>
    <t>Thermoplastic, Standard, White, 2-4 Dotted Guideline, 6"</t>
  </si>
  <si>
    <t>Thermoplastic, Standard, White, 2-2 Dotted Guideline, 12" For Roundabout</t>
  </si>
  <si>
    <t>Thermoplastic, Standard, Yellow, Solid, 18" For Diagonal Or Chevron</t>
  </si>
  <si>
    <t xml:space="preserve">Thermoplastic, Standard, Yellow, 6-10 Dotted Extension Line, 6" </t>
  </si>
  <si>
    <t>Thermoplastic, Preformed, White, Solid,  12" For Crosswalk</t>
  </si>
  <si>
    <t>Thermoplastic, Preformed, White, Solid,  24" For Crosswalk</t>
  </si>
  <si>
    <t>Thermoplastic, Preformed, White, Message</t>
  </si>
  <si>
    <t>Thermoplastic, Preformed, White, Arrow</t>
  </si>
  <si>
    <t>Thermoplastic, Standard, Other Surfaces, White, Solid, 6"</t>
  </si>
  <si>
    <t>Thermoplastic, Standard, Other Surfaces, White, Solid, 8"</t>
  </si>
  <si>
    <t>Thermoplastic, Other Surfaces, White, Skip, 6", 10-30 Skip</t>
  </si>
  <si>
    <t>Thermoplastic, Standard, Other Surfaces, Yellow, Solid, 6"</t>
  </si>
  <si>
    <t>Conduit, Furnish &amp; Install, Open Trench</t>
  </si>
  <si>
    <t>Conduit, Furnish &amp; Install, Directional Bore</t>
  </si>
  <si>
    <t>Pull &amp; Splice Box, F&amp;I</t>
  </si>
  <si>
    <t>Electrical Power Service, F&amp;I, Underground, Meter Purchased By Contractor</t>
  </si>
  <si>
    <t>Prestressed Concrete Pole, F&amp;I, Type P-Ii Service Pole (12')</t>
  </si>
  <si>
    <t>Lighting Conductors, F&amp;I, Insulated, No 8 To No 6</t>
  </si>
  <si>
    <t>Lighting Conductors, Remove &amp; Dispose, Contractor Owns</t>
  </si>
  <si>
    <t>Light Pole Complete, Furnish &amp; Install Standard Pole Standard Foundation, 35' Mounting Height</t>
  </si>
  <si>
    <t>Light Pole Complete, Remove Pole And Foundation</t>
  </si>
  <si>
    <t>Load Center, Rework, Secondary Voltage</t>
  </si>
  <si>
    <t>BID ALTERNATE 1: UTILITIES</t>
  </si>
  <si>
    <t>GATEWAY BLVD AT COMMERCE LAKES DR INTERSECTION IMPROVEMENTS</t>
  </si>
  <si>
    <t>GATEWAY BLVD. AT COMMERCE LAKES DR. UTILITY RELOCATION</t>
  </si>
  <si>
    <t>Selective Clearing And Grubbing (Including ***Root Barrier)</t>
  </si>
  <si>
    <t>Root Barrier (Include in Pay Item 110-2-2 above.)</t>
  </si>
  <si>
    <t>B200121CJV- Gateway Blvd. &amp; Commerce Lakes Dr. Intersection Improvements</t>
  </si>
  <si>
    <r>
      <t>PROCUREMENT MANAGEMENT DEPARTMENT</t>
    </r>
    <r>
      <rPr>
        <b/>
        <sz val="20"/>
        <color rgb="FFFF0000"/>
        <rFont val="Arial"/>
        <family val="2"/>
      </rPr>
      <t xml:space="preserve">
ADDENDUM 4 - REVISED BID PROPOSAL FORM
This form must be used when submitting your bid.
Failure to do so will deem your bid non-responsive.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</si>
</sst>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0.0"/>
    <numFmt numFmtId="166" formatCode="0.000"/>
    <numFmt numFmtId="167" formatCode="#,##0.000"/>
  </numFmts>
  <fonts count="32">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4"/>
      <color indexed="8"/>
      <name val="FDOT"/>
    </font>
    <font>
      <b/>
      <i/>
      <sz val="16"/>
      <color rgb="FF0070C0"/>
      <name val="FDOT"/>
    </font>
    <font>
      <b/>
      <i/>
      <sz val="14"/>
      <color theme="4" tint="-0.249977111117893"/>
      <name val="Arial"/>
      <family val="2"/>
    </font>
    <font>
      <b/>
      <i/>
      <sz val="16"/>
      <color rgb="FF0070C0"/>
      <name val="Arial"/>
      <family val="2"/>
    </font>
    <font>
      <sz val="14"/>
      <color rgb="FF000000"/>
      <name val="Fdot"/>
    </font>
    <font>
      <b/>
      <sz val="18"/>
      <color rgb="FF000000"/>
      <name val="Arial"/>
      <family val="2"/>
    </font>
    <font>
      <i/>
      <sz val="14"/>
      <color rgb="FF0070C0"/>
      <name val="Arial"/>
      <family val="2"/>
    </font>
    <font>
      <b/>
      <sz val="20"/>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bottom style="thin">
        <color indexed="64"/>
      </bottom>
      <diagonal/>
    </border>
    <border>
      <left style="double">
        <color auto="1"/>
      </left>
      <right/>
      <top style="thin">
        <color indexed="64"/>
      </top>
      <bottom style="thin">
        <color indexed="64"/>
      </bottom>
      <diagonal/>
    </border>
  </borders>
  <cellStyleXfs count="5">
    <xf numFmtId="0" fontId="0" fillId="0" borderId="0"/>
    <xf numFmtId="0" fontId="5" fillId="0" borderId="0"/>
    <xf numFmtId="0" fontId="5" fillId="0" borderId="0"/>
    <xf numFmtId="0" fontId="1" fillId="0" borderId="0"/>
    <xf numFmtId="0" fontId="2" fillId="0" borderId="0"/>
  </cellStyleXfs>
  <cellXfs count="129">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44" fontId="10"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12" fillId="0" borderId="0" xfId="0" applyFont="1" applyFill="1" applyBorder="1"/>
    <xf numFmtId="0" fontId="12" fillId="0" borderId="0" xfId="0" applyFont="1" applyFill="1"/>
    <xf numFmtId="0" fontId="13"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44" fontId="5" fillId="0" borderId="11" xfId="0" applyNumberFormat="1" applyFont="1" applyFill="1" applyBorder="1" applyAlignment="1">
      <alignment horizontal="center" vertical="center"/>
    </xf>
    <xf numFmtId="0" fontId="6" fillId="0" borderId="10" xfId="0" applyFont="1" applyFill="1" applyBorder="1"/>
    <xf numFmtId="44" fontId="17"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3" fillId="0" borderId="0" xfId="0" applyFont="1" applyBorder="1" applyProtection="1"/>
    <xf numFmtId="0" fontId="0" fillId="0" borderId="0" xfId="0" applyBorder="1"/>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44" fontId="16" fillId="6" borderId="1" xfId="0" applyNumberFormat="1" applyFont="1" applyFill="1" applyBorder="1" applyAlignment="1">
      <alignment horizontal="center" vertical="center" wrapText="1"/>
    </xf>
    <xf numFmtId="0" fontId="10" fillId="0" borderId="15" xfId="0" applyFont="1" applyFill="1" applyBorder="1" applyAlignment="1">
      <alignment horizontal="left" vertical="center"/>
    </xf>
    <xf numFmtId="1" fontId="10" fillId="0" borderId="14" xfId="0" applyNumberFormat="1" applyFont="1" applyBorder="1" applyAlignment="1">
      <alignment horizontal="center" vertical="center"/>
    </xf>
    <xf numFmtId="0" fontId="10" fillId="0" borderId="16" xfId="0" applyFont="1" applyFill="1" applyBorder="1" applyAlignment="1">
      <alignment horizontal="left" vertical="center"/>
    </xf>
    <xf numFmtId="1" fontId="10" fillId="9" borderId="1" xfId="0" applyNumberFormat="1" applyFont="1" applyFill="1" applyBorder="1" applyAlignment="1">
      <alignment horizontal="center" vertical="center"/>
    </xf>
    <xf numFmtId="0" fontId="24" fillId="9" borderId="16" xfId="0" applyFont="1" applyFill="1" applyBorder="1" applyAlignment="1">
      <alignment vertical="center" wrapText="1"/>
    </xf>
    <xf numFmtId="1"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0" fontId="10" fillId="0" borderId="16" xfId="0" applyFont="1" applyFill="1" applyBorder="1" applyAlignment="1">
      <alignment vertical="center"/>
    </xf>
    <xf numFmtId="165" fontId="10" fillId="0" borderId="1" xfId="0" applyNumberFormat="1" applyFont="1" applyFill="1" applyBorder="1" applyAlignment="1">
      <alignment horizontal="center" vertical="center"/>
    </xf>
    <xf numFmtId="0" fontId="10" fillId="9" borderId="16" xfId="0" applyFont="1" applyFill="1" applyBorder="1" applyAlignment="1">
      <alignment vertical="center"/>
    </xf>
    <xf numFmtId="0" fontId="10" fillId="9" borderId="2" xfId="0" applyNumberFormat="1" applyFont="1" applyFill="1" applyBorder="1" applyAlignment="1">
      <alignment horizontal="center" vertical="center"/>
    </xf>
    <xf numFmtId="44" fontId="10" fillId="9" borderId="14" xfId="0" applyNumberFormat="1" applyFont="1" applyFill="1" applyBorder="1" applyAlignment="1">
      <alignment vertical="center"/>
    </xf>
    <xf numFmtId="166" fontId="10" fillId="9" borderId="1" xfId="0" applyNumberFormat="1" applyFont="1" applyFill="1" applyBorder="1" applyAlignment="1">
      <alignment horizontal="center" vertical="center"/>
    </xf>
    <xf numFmtId="0" fontId="16" fillId="6" borderId="12" xfId="4" applyFont="1" applyFill="1" applyBorder="1" applyAlignment="1">
      <alignment horizontal="center" vertical="center"/>
    </xf>
    <xf numFmtId="0" fontId="16" fillId="6" borderId="1" xfId="4" applyFont="1" applyFill="1" applyBorder="1" applyAlignment="1">
      <alignment horizontal="center" vertical="center"/>
    </xf>
    <xf numFmtId="0" fontId="16" fillId="6" borderId="1" xfId="4" applyFont="1" applyFill="1" applyBorder="1" applyAlignment="1">
      <alignment horizontal="center" vertical="center" wrapText="1"/>
    </xf>
    <xf numFmtId="44" fontId="16" fillId="6" borderId="1" xfId="4" applyNumberFormat="1" applyFont="1" applyFill="1" applyBorder="1" applyAlignment="1">
      <alignment horizontal="center" vertical="center"/>
    </xf>
    <xf numFmtId="44" fontId="16" fillId="6" borderId="1" xfId="4" applyNumberFormat="1" applyFont="1" applyFill="1" applyBorder="1" applyAlignment="1">
      <alignment horizontal="center" vertical="center" wrapText="1"/>
    </xf>
    <xf numFmtId="0" fontId="10" fillId="0" borderId="1" xfId="4" applyFont="1" applyBorder="1" applyAlignment="1">
      <alignment horizontal="center" vertical="center"/>
    </xf>
    <xf numFmtId="167" fontId="10" fillId="0" borderId="1" xfId="2" applyNumberFormat="1" applyFont="1" applyBorder="1" applyAlignment="1">
      <alignment horizontal="right" vertical="center"/>
    </xf>
    <xf numFmtId="44" fontId="10" fillId="0" borderId="1" xfId="4" applyNumberFormat="1" applyFont="1" applyBorder="1" applyAlignment="1">
      <alignment horizontal="right" vertical="center"/>
    </xf>
    <xf numFmtId="0" fontId="2" fillId="0" borderId="0" xfId="4"/>
    <xf numFmtId="0" fontId="10" fillId="0" borderId="2" xfId="4" applyFont="1" applyBorder="1" applyAlignment="1">
      <alignment horizontal="left" vertical="center"/>
    </xf>
    <xf numFmtId="0" fontId="2" fillId="0" borderId="1" xfId="4" applyBorder="1"/>
    <xf numFmtId="0" fontId="2" fillId="0" borderId="3" xfId="4" applyBorder="1"/>
    <xf numFmtId="44" fontId="10" fillId="3" borderId="1" xfId="4" applyNumberFormat="1" applyFont="1" applyFill="1" applyBorder="1" applyAlignment="1">
      <alignment horizontal="right" vertical="center"/>
    </xf>
    <xf numFmtId="44" fontId="10" fillId="3" borderId="1" xfId="4" applyNumberFormat="1" applyFont="1" applyFill="1" applyBorder="1"/>
    <xf numFmtId="0" fontId="10" fillId="0" borderId="6"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24" fillId="9" borderId="2" xfId="0" applyFont="1" applyFill="1" applyBorder="1" applyAlignment="1">
      <alignment horizontal="center" vertical="center" wrapText="1"/>
    </xf>
    <xf numFmtId="0" fontId="10" fillId="0" borderId="1" xfId="0" applyFont="1" applyBorder="1" applyAlignment="1">
      <alignment vertical="center"/>
    </xf>
    <xf numFmtId="0" fontId="10" fillId="0" borderId="17" xfId="0" applyFont="1" applyFill="1" applyBorder="1" applyAlignment="1">
      <alignment horizontal="left" vertical="center"/>
    </xf>
    <xf numFmtId="0" fontId="24" fillId="9" borderId="18" xfId="0" applyFont="1" applyFill="1" applyBorder="1" applyAlignment="1">
      <alignment vertical="center" wrapText="1"/>
    </xf>
    <xf numFmtId="0" fontId="10" fillId="9" borderId="18" xfId="0" applyFont="1" applyFill="1" applyBorder="1" applyAlignment="1">
      <alignment vertical="center"/>
    </xf>
    <xf numFmtId="0" fontId="10" fillId="0" borderId="1" xfId="0" applyFont="1" applyBorder="1" applyAlignment="1">
      <alignment vertical="center" wrapText="1"/>
    </xf>
    <xf numFmtId="0" fontId="28" fillId="0" borderId="1" xfId="0" applyFont="1" applyBorder="1" applyAlignment="1">
      <alignment vertical="center" wrapText="1"/>
    </xf>
    <xf numFmtId="44" fontId="10" fillId="7" borderId="14" xfId="0" applyNumberFormat="1" applyFont="1" applyFill="1" applyBorder="1" applyAlignment="1">
      <alignment vertical="center"/>
    </xf>
    <xf numFmtId="44" fontId="10" fillId="7" borderId="1" xfId="0" applyNumberFormat="1" applyFont="1" applyFill="1" applyBorder="1" applyAlignment="1">
      <alignment horizontal="right" vertical="center"/>
    </xf>
    <xf numFmtId="0" fontId="11" fillId="2" borderId="3" xfId="4" applyFont="1" applyFill="1" applyBorder="1" applyAlignment="1">
      <alignment horizontal="right" vertical="center" wrapText="1"/>
    </xf>
    <xf numFmtId="0" fontId="11" fillId="2" borderId="13" xfId="4" applyFont="1" applyFill="1" applyBorder="1" applyAlignment="1">
      <alignment horizontal="right" vertical="center" wrapText="1"/>
    </xf>
    <xf numFmtId="0" fontId="11" fillId="2" borderId="2" xfId="4" applyFont="1" applyFill="1" applyBorder="1" applyAlignment="1">
      <alignment horizontal="right" vertical="center" wrapText="1"/>
    </xf>
    <xf numFmtId="164" fontId="11" fillId="2" borderId="1" xfId="4"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0" fontId="19" fillId="0" borderId="4" xfId="4" applyFont="1" applyBorder="1"/>
    <xf numFmtId="0" fontId="19" fillId="0" borderId="5" xfId="4" applyFont="1" applyBorder="1"/>
    <xf numFmtId="0" fontId="19" fillId="0" borderId="6" xfId="4" applyFont="1" applyBorder="1"/>
    <xf numFmtId="0" fontId="21" fillId="0" borderId="13" xfId="4" applyFont="1" applyBorder="1" applyAlignment="1">
      <alignment horizontal="center" vertical="top"/>
    </xf>
    <xf numFmtId="0" fontId="21" fillId="0" borderId="2" xfId="4" applyFont="1" applyBorder="1" applyAlignment="1">
      <alignment horizontal="center" vertical="top"/>
    </xf>
    <xf numFmtId="0" fontId="4" fillId="3" borderId="13" xfId="4" applyFont="1" applyFill="1" applyBorder="1" applyAlignment="1">
      <alignment horizontal="right" vertical="center"/>
    </xf>
    <xf numFmtId="0" fontId="17" fillId="3" borderId="13" xfId="4" applyFont="1" applyFill="1" applyBorder="1" applyAlignment="1">
      <alignment horizontal="right" vertical="center"/>
    </xf>
    <xf numFmtId="0" fontId="17" fillId="3" borderId="2" xfId="4" applyFont="1" applyFill="1" applyBorder="1" applyAlignment="1">
      <alignment horizontal="right" vertical="center"/>
    </xf>
    <xf numFmtId="0" fontId="10" fillId="3" borderId="13" xfId="4" applyFont="1" applyFill="1" applyBorder="1" applyAlignment="1">
      <alignment horizontal="right" vertical="center"/>
    </xf>
    <xf numFmtId="0" fontId="10" fillId="3" borderId="2" xfId="4" applyFont="1" applyFill="1" applyBorder="1" applyAlignment="1">
      <alignment horizontal="right" vertical="center"/>
    </xf>
    <xf numFmtId="0" fontId="4" fillId="3" borderId="3" xfId="4" applyFont="1" applyFill="1" applyBorder="1" applyAlignment="1">
      <alignment horizontal="right" vertical="center"/>
    </xf>
    <xf numFmtId="0" fontId="2" fillId="3" borderId="13" xfId="4" applyFill="1" applyBorder="1" applyAlignment="1">
      <alignment horizontal="right" vertical="center"/>
    </xf>
    <xf numFmtId="0" fontId="2" fillId="3" borderId="2" xfId="4" applyFill="1" applyBorder="1" applyAlignment="1">
      <alignment horizontal="right" vertical="center"/>
    </xf>
    <xf numFmtId="0" fontId="27" fillId="4" borderId="1" xfId="4" applyFont="1" applyFill="1" applyBorder="1" applyAlignment="1">
      <alignment horizontal="left" vertical="center" wrapText="1"/>
    </xf>
    <xf numFmtId="0" fontId="18" fillId="4" borderId="1" xfId="4" applyFont="1" applyFill="1" applyBorder="1" applyAlignment="1">
      <alignment horizontal="left" vertical="center" wrapText="1"/>
    </xf>
    <xf numFmtId="0" fontId="18" fillId="8" borderId="3"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2" xfId="0" applyFont="1" applyFill="1" applyBorder="1" applyAlignment="1">
      <alignment horizontal="center" vertical="center" wrapText="1"/>
    </xf>
    <xf numFmtId="44" fontId="18" fillId="8" borderId="3" xfId="0" applyNumberFormat="1" applyFont="1" applyFill="1" applyBorder="1" applyAlignment="1">
      <alignment horizontal="center" vertical="center" wrapText="1"/>
    </xf>
    <xf numFmtId="44" fontId="18" fillId="8" borderId="2" xfId="0" applyNumberFormat="1" applyFont="1" applyFill="1" applyBorder="1" applyAlignment="1">
      <alignment horizontal="center" vertical="center" wrapText="1"/>
    </xf>
    <xf numFmtId="0" fontId="9" fillId="0" borderId="12" xfId="4" applyFont="1" applyBorder="1" applyAlignment="1">
      <alignment horizontal="left" vertical="center" wrapText="1"/>
    </xf>
    <xf numFmtId="0" fontId="14" fillId="4" borderId="13" xfId="4" applyFont="1" applyFill="1" applyBorder="1" applyAlignment="1">
      <alignment horizontal="left" vertical="center"/>
    </xf>
    <xf numFmtId="0" fontId="14" fillId="4" borderId="2" xfId="4" applyFont="1" applyFill="1" applyBorder="1" applyAlignment="1">
      <alignment horizontal="left" vertical="center"/>
    </xf>
    <xf numFmtId="0" fontId="20" fillId="0" borderId="8"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49" fontId="4" fillId="3" borderId="14" xfId="0" applyNumberFormat="1" applyFont="1" applyFill="1" applyBorder="1" applyAlignment="1">
      <alignment horizontal="right" vertical="center"/>
    </xf>
    <xf numFmtId="0" fontId="29" fillId="5" borderId="1"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0" fontId="2" fillId="0" borderId="5" xfId="0" applyFont="1" applyFill="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0" fontId="29" fillId="5" borderId="1" xfId="4" applyFont="1" applyFill="1" applyBorder="1" applyAlignment="1">
      <alignment horizontal="center" vertical="center" wrapText="1"/>
    </xf>
    <xf numFmtId="0" fontId="29" fillId="5" borderId="1" xfId="4" applyFont="1" applyFill="1" applyBorder="1" applyAlignment="1">
      <alignment horizontal="center" vertical="center"/>
    </xf>
    <xf numFmtId="0" fontId="25" fillId="4" borderId="12" xfId="0" applyFont="1" applyFill="1" applyBorder="1" applyAlignment="1">
      <alignment horizontal="left" vertical="center"/>
    </xf>
    <xf numFmtId="0" fontId="30" fillId="4" borderId="12" xfId="0" applyFont="1" applyFill="1" applyBorder="1" applyAlignment="1">
      <alignment horizontal="left" vertical="center"/>
    </xf>
    <xf numFmtId="0" fontId="26" fillId="4" borderId="13" xfId="4" applyFont="1" applyFill="1" applyBorder="1" applyAlignment="1">
      <alignment horizontal="left" vertical="center"/>
    </xf>
    <xf numFmtId="0" fontId="26" fillId="4" borderId="2" xfId="4" applyFont="1" applyFill="1" applyBorder="1" applyAlignment="1">
      <alignment horizontal="left" vertical="center"/>
    </xf>
    <xf numFmtId="49" fontId="4" fillId="3" borderId="1" xfId="0" applyNumberFormat="1" applyFont="1" applyFill="1" applyBorder="1" applyAlignment="1">
      <alignment horizontal="right" vertical="center"/>
    </xf>
    <xf numFmtId="0" fontId="23" fillId="0" borderId="5" xfId="0" applyFont="1" applyFill="1" applyBorder="1" applyAlignment="1">
      <alignment horizontal="left"/>
    </xf>
    <xf numFmtId="0" fontId="23" fillId="0" borderId="6" xfId="0" applyFont="1" applyFill="1" applyBorder="1" applyAlignment="1">
      <alignment horizontal="left"/>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cellXfs>
  <cellStyles count="5">
    <cellStyle name="Normal" xfId="0" builtinId="0"/>
    <cellStyle name="Normal 2" xfId="1"/>
    <cellStyle name="Normal 2 2" xfId="4"/>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1914524</xdr:colOff>
      <xdr:row>3</xdr:row>
      <xdr:rowOff>401410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3726" cy="10091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49"/>
  <sheetViews>
    <sheetView tabSelected="1" topLeftCell="A129" zoomScale="70" zoomScaleNormal="70" workbookViewId="0">
      <selection activeCell="A149" sqref="A1:F149"/>
    </sheetView>
  </sheetViews>
  <sheetFormatPr defaultColWidth="9.140625" defaultRowHeight="15"/>
  <cols>
    <col min="1" max="1" width="19.7109375" style="1" bestFit="1" customWidth="1"/>
    <col min="2" max="2" width="121.42578125" style="1" bestFit="1" customWidth="1"/>
    <col min="3" max="3" width="12.85546875" style="1" bestFit="1" customWidth="1"/>
    <col min="4" max="4" width="14.5703125" style="1" bestFit="1" customWidth="1"/>
    <col min="5" max="5" width="29.140625" style="7" customWidth="1"/>
    <col min="6" max="6" width="26.85546875" style="8" bestFit="1" customWidth="1"/>
    <col min="7" max="126" width="9.140625" style="3"/>
    <col min="127" max="16384" width="9.140625" style="2"/>
  </cols>
  <sheetData>
    <row r="1" spans="1:126" ht="12.75">
      <c r="A1" s="16"/>
      <c r="B1" s="98" t="s">
        <v>250</v>
      </c>
      <c r="C1" s="99"/>
      <c r="D1" s="99"/>
      <c r="E1" s="99"/>
      <c r="F1" s="100"/>
    </row>
    <row r="2" spans="1:126" ht="12.75">
      <c r="A2" s="17"/>
      <c r="B2" s="101"/>
      <c r="C2" s="101"/>
      <c r="D2" s="101"/>
      <c r="E2" s="101"/>
      <c r="F2" s="102"/>
    </row>
    <row r="3" spans="1:126" s="5" customFormat="1" ht="24.95" customHeight="1">
      <c r="A3" s="17"/>
      <c r="B3" s="101"/>
      <c r="C3" s="101"/>
      <c r="D3" s="101"/>
      <c r="E3" s="101"/>
      <c r="F3" s="102"/>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51" customHeight="1">
      <c r="A4" s="17"/>
      <c r="B4" s="101"/>
      <c r="C4" s="101"/>
      <c r="D4" s="101"/>
      <c r="E4" s="101"/>
      <c r="F4" s="102"/>
    </row>
    <row r="5" spans="1:126" ht="20.25">
      <c r="A5" s="17"/>
      <c r="B5" s="10"/>
      <c r="C5" s="10"/>
      <c r="D5" s="10"/>
      <c r="E5" s="11"/>
      <c r="F5" s="18"/>
    </row>
    <row r="6" spans="1:126" ht="29.25" customHeight="1">
      <c r="A6" s="20" t="s">
        <v>0</v>
      </c>
      <c r="B6" s="114"/>
      <c r="C6" s="115"/>
      <c r="D6" s="115"/>
      <c r="E6" s="115"/>
      <c r="F6" s="116"/>
    </row>
    <row r="7" spans="1:126" ht="12.75">
      <c r="A7" s="17"/>
      <c r="B7" s="3"/>
      <c r="C7" s="3"/>
      <c r="D7" s="12"/>
      <c r="E7" s="6"/>
      <c r="F7" s="19"/>
    </row>
    <row r="8" spans="1:126" ht="19.5" customHeight="1">
      <c r="A8" s="20" t="s">
        <v>1</v>
      </c>
      <c r="B8" s="124" t="s">
        <v>249</v>
      </c>
      <c r="C8" s="124"/>
      <c r="D8" s="124"/>
      <c r="E8" s="124"/>
      <c r="F8" s="125"/>
    </row>
    <row r="9" spans="1:126" ht="12.75">
      <c r="A9" s="17"/>
      <c r="B9" s="3"/>
      <c r="C9" s="3"/>
      <c r="D9" s="12"/>
      <c r="E9" s="6"/>
      <c r="F9" s="19"/>
    </row>
    <row r="10" spans="1:126" ht="18" customHeight="1">
      <c r="A10" s="126" t="s">
        <v>11</v>
      </c>
      <c r="B10" s="127"/>
      <c r="C10" s="127"/>
      <c r="D10" s="127"/>
      <c r="E10" s="127"/>
      <c r="F10" s="128"/>
    </row>
    <row r="11" spans="1:126" ht="12.75">
      <c r="A11" s="103" t="s">
        <v>12</v>
      </c>
      <c r="B11" s="104"/>
      <c r="C11" s="104"/>
      <c r="D11" s="104"/>
      <c r="E11" s="104"/>
      <c r="F11" s="105"/>
    </row>
    <row r="12" spans="1:126" ht="12.75">
      <c r="A12" s="103"/>
      <c r="B12" s="104"/>
      <c r="C12" s="104"/>
      <c r="D12" s="104"/>
      <c r="E12" s="104"/>
      <c r="F12" s="105"/>
    </row>
    <row r="13" spans="1:126" ht="12.75">
      <c r="A13" s="103"/>
      <c r="B13" s="104"/>
      <c r="C13" s="104"/>
      <c r="D13" s="104"/>
      <c r="E13" s="104"/>
      <c r="F13" s="105"/>
    </row>
    <row r="14" spans="1:126" ht="105" customHeight="1">
      <c r="A14" s="106"/>
      <c r="B14" s="107"/>
      <c r="C14" s="107"/>
      <c r="D14" s="107"/>
      <c r="E14" s="107"/>
      <c r="F14" s="108"/>
    </row>
    <row r="15" spans="1:126" s="15" customFormat="1" ht="29.1" customHeight="1">
      <c r="A15" s="110" t="s">
        <v>245</v>
      </c>
      <c r="B15" s="111"/>
      <c r="C15" s="111"/>
      <c r="D15" s="111"/>
      <c r="E15" s="111"/>
      <c r="F15" s="111"/>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row>
    <row r="16" spans="1:126" ht="24.95" customHeight="1">
      <c r="A16" s="112" t="s">
        <v>167</v>
      </c>
      <c r="B16" s="113"/>
      <c r="C16" s="113"/>
      <c r="D16" s="113"/>
      <c r="E16" s="113"/>
      <c r="F16" s="113"/>
    </row>
    <row r="17" spans="1:126" s="14" customFormat="1" ht="42" customHeight="1">
      <c r="A17" s="28" t="s">
        <v>2</v>
      </c>
      <c r="B17" s="28" t="s">
        <v>3</v>
      </c>
      <c r="C17" s="30" t="s">
        <v>13</v>
      </c>
      <c r="D17" s="30" t="s">
        <v>9</v>
      </c>
      <c r="E17" s="29" t="s">
        <v>4</v>
      </c>
      <c r="F17" s="31" t="s">
        <v>14</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row>
    <row r="18" spans="1:126" s="14" customFormat="1" ht="20.100000000000001" customHeight="1">
      <c r="A18" s="32" t="s">
        <v>15</v>
      </c>
      <c r="B18" s="62" t="s">
        <v>98</v>
      </c>
      <c r="C18" s="59" t="s">
        <v>52</v>
      </c>
      <c r="D18" s="33">
        <v>1</v>
      </c>
      <c r="E18" s="43">
        <v>0</v>
      </c>
      <c r="F18" s="9">
        <f t="shared" ref="F18:F55" si="0">E18*D18</f>
        <v>0</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row>
    <row r="19" spans="1:126" s="14" customFormat="1" ht="20.100000000000001" customHeight="1">
      <c r="A19" s="34" t="s">
        <v>16</v>
      </c>
      <c r="B19" s="62" t="s">
        <v>178</v>
      </c>
      <c r="C19" s="60" t="s">
        <v>52</v>
      </c>
      <c r="D19" s="35">
        <v>1</v>
      </c>
      <c r="E19" s="43">
        <v>0</v>
      </c>
      <c r="F19" s="9">
        <f t="shared" si="0"/>
        <v>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row>
    <row r="20" spans="1:126" s="14" customFormat="1" ht="20.100000000000001" customHeight="1">
      <c r="A20" s="36" t="s">
        <v>17</v>
      </c>
      <c r="B20" s="62" t="s">
        <v>179</v>
      </c>
      <c r="C20" s="61" t="s">
        <v>53</v>
      </c>
      <c r="D20" s="37">
        <v>3736</v>
      </c>
      <c r="E20" s="43">
        <v>0</v>
      </c>
      <c r="F20" s="9">
        <f t="shared" si="0"/>
        <v>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row>
    <row r="21" spans="1:126" s="14" customFormat="1" ht="20.100000000000001" customHeight="1">
      <c r="A21" s="36" t="s">
        <v>94</v>
      </c>
      <c r="B21" s="62" t="s">
        <v>180</v>
      </c>
      <c r="C21" s="61" t="s">
        <v>54</v>
      </c>
      <c r="D21" s="37">
        <v>4</v>
      </c>
      <c r="E21" s="43">
        <v>0</v>
      </c>
      <c r="F21" s="9">
        <f t="shared" si="0"/>
        <v>0</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row>
    <row r="22" spans="1:126" s="14" customFormat="1" ht="20.100000000000001" customHeight="1">
      <c r="A22" s="36" t="s">
        <v>95</v>
      </c>
      <c r="B22" s="62" t="s">
        <v>181</v>
      </c>
      <c r="C22" s="61" t="s">
        <v>54</v>
      </c>
      <c r="D22" s="37">
        <v>20</v>
      </c>
      <c r="E22" s="43">
        <v>0</v>
      </c>
      <c r="F22" s="9">
        <f t="shared" si="0"/>
        <v>0</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row>
    <row r="23" spans="1:126" s="14" customFormat="1" ht="20.100000000000001" customHeight="1">
      <c r="A23" s="36" t="s">
        <v>18</v>
      </c>
      <c r="B23" s="62" t="s">
        <v>182</v>
      </c>
      <c r="C23" s="61" t="s">
        <v>55</v>
      </c>
      <c r="D23" s="38">
        <f>2.47*12</f>
        <v>29.64</v>
      </c>
      <c r="E23" s="43">
        <v>0</v>
      </c>
      <c r="F23" s="9">
        <f t="shared" si="0"/>
        <v>0</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row>
    <row r="24" spans="1:126" s="14" customFormat="1" ht="20.100000000000001" customHeight="1">
      <c r="A24" s="36" t="s">
        <v>19</v>
      </c>
      <c r="B24" s="62" t="s">
        <v>183</v>
      </c>
      <c r="C24" s="61" t="s">
        <v>55</v>
      </c>
      <c r="D24" s="38">
        <f>2.47*12</f>
        <v>29.64</v>
      </c>
      <c r="E24" s="43">
        <v>0</v>
      </c>
      <c r="F24" s="9">
        <f t="shared" si="0"/>
        <v>0</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row>
    <row r="25" spans="1:126" s="14" customFormat="1" ht="20.100000000000001" customHeight="1">
      <c r="A25" s="36" t="s">
        <v>20</v>
      </c>
      <c r="B25" s="62" t="s">
        <v>247</v>
      </c>
      <c r="C25" s="61" t="s">
        <v>52</v>
      </c>
      <c r="D25" s="37">
        <v>1</v>
      </c>
      <c r="E25" s="43">
        <v>0</v>
      </c>
      <c r="F25" s="9">
        <f t="shared" si="0"/>
        <v>0</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row>
    <row r="26" spans="1:126" s="14" customFormat="1" ht="20.100000000000001" customHeight="1">
      <c r="A26" s="36" t="s">
        <v>21</v>
      </c>
      <c r="B26" s="62" t="s">
        <v>184</v>
      </c>
      <c r="C26" s="61" t="s">
        <v>56</v>
      </c>
      <c r="D26" s="37">
        <f>1178</f>
        <v>1178</v>
      </c>
      <c r="E26" s="43">
        <v>0</v>
      </c>
      <c r="F26" s="9">
        <f t="shared" si="0"/>
        <v>0</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row>
    <row r="27" spans="1:126" s="14" customFormat="1" ht="20.100000000000001" customHeight="1">
      <c r="A27" s="36" t="s">
        <v>22</v>
      </c>
      <c r="B27" s="62" t="s">
        <v>185</v>
      </c>
      <c r="C27" s="61" t="s">
        <v>57</v>
      </c>
      <c r="D27" s="37">
        <v>2132</v>
      </c>
      <c r="E27" s="43">
        <v>0</v>
      </c>
      <c r="F27" s="9">
        <f t="shared" si="0"/>
        <v>0</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row>
    <row r="28" spans="1:126" s="14" customFormat="1" ht="20.100000000000001" customHeight="1">
      <c r="A28" s="36" t="s">
        <v>23</v>
      </c>
      <c r="B28" s="62" t="s">
        <v>186</v>
      </c>
      <c r="C28" s="61" t="s">
        <v>57</v>
      </c>
      <c r="D28" s="37">
        <v>867</v>
      </c>
      <c r="E28" s="43">
        <v>0</v>
      </c>
      <c r="F28" s="9">
        <f t="shared" si="0"/>
        <v>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row>
    <row r="29" spans="1:126" s="14" customFormat="1" ht="20.100000000000001" customHeight="1">
      <c r="A29" s="36" t="s">
        <v>24</v>
      </c>
      <c r="B29" s="62" t="s">
        <v>187</v>
      </c>
      <c r="C29" s="61" t="s">
        <v>56</v>
      </c>
      <c r="D29" s="37">
        <v>7556</v>
      </c>
      <c r="E29" s="43">
        <v>0</v>
      </c>
      <c r="F29" s="9">
        <f t="shared" si="0"/>
        <v>0</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row>
    <row r="30" spans="1:126" s="14" customFormat="1" ht="20.100000000000001" customHeight="1">
      <c r="A30" s="36" t="s">
        <v>25</v>
      </c>
      <c r="B30" s="62" t="s">
        <v>188</v>
      </c>
      <c r="C30" s="61" t="s">
        <v>56</v>
      </c>
      <c r="D30" s="37">
        <v>5996</v>
      </c>
      <c r="E30" s="43">
        <v>0</v>
      </c>
      <c r="F30" s="9">
        <f t="shared" si="0"/>
        <v>0</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row>
    <row r="31" spans="1:126" s="14" customFormat="1" ht="20.100000000000001" customHeight="1">
      <c r="A31" s="36" t="s">
        <v>26</v>
      </c>
      <c r="B31" s="62" t="s">
        <v>189</v>
      </c>
      <c r="C31" s="61" t="s">
        <v>56</v>
      </c>
      <c r="D31" s="37">
        <f>5250</f>
        <v>5250</v>
      </c>
      <c r="E31" s="43">
        <v>0</v>
      </c>
      <c r="F31" s="9">
        <f t="shared" si="0"/>
        <v>0</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row>
    <row r="32" spans="1:126" s="14" customFormat="1" ht="20.100000000000001" customHeight="1">
      <c r="A32" s="39" t="s">
        <v>27</v>
      </c>
      <c r="B32" s="62" t="s">
        <v>190</v>
      </c>
      <c r="C32" s="42" t="s">
        <v>58</v>
      </c>
      <c r="D32" s="40">
        <f>1035.9+150</f>
        <v>1185.9000000000001</v>
      </c>
      <c r="E32" s="43">
        <v>0</v>
      </c>
      <c r="F32" s="9">
        <f t="shared" si="0"/>
        <v>0</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row>
    <row r="33" spans="1:126" s="14" customFormat="1" ht="20.100000000000001" customHeight="1">
      <c r="A33" s="39" t="s">
        <v>28</v>
      </c>
      <c r="B33" s="62" t="s">
        <v>191</v>
      </c>
      <c r="C33" s="42" t="s">
        <v>58</v>
      </c>
      <c r="D33" s="40">
        <f>615.6+200</f>
        <v>815.6</v>
      </c>
      <c r="E33" s="43">
        <v>0</v>
      </c>
      <c r="F33" s="9">
        <f t="shared" si="0"/>
        <v>0</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row>
    <row r="34" spans="1:126" s="14" customFormat="1" ht="20.100000000000001" customHeight="1">
      <c r="A34" s="39" t="s">
        <v>29</v>
      </c>
      <c r="B34" s="62" t="s">
        <v>192</v>
      </c>
      <c r="C34" s="42" t="s">
        <v>56</v>
      </c>
      <c r="D34" s="37">
        <v>414</v>
      </c>
      <c r="E34" s="43">
        <v>0</v>
      </c>
      <c r="F34" s="9">
        <f t="shared" si="0"/>
        <v>0</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row>
    <row r="35" spans="1:126" s="14" customFormat="1" ht="20.100000000000001" customHeight="1">
      <c r="A35" s="39" t="s">
        <v>30</v>
      </c>
      <c r="B35" s="62" t="s">
        <v>193</v>
      </c>
      <c r="C35" s="42" t="s">
        <v>57</v>
      </c>
      <c r="D35" s="37">
        <v>4</v>
      </c>
      <c r="E35" s="43">
        <v>0</v>
      </c>
      <c r="F35" s="9">
        <f t="shared" si="0"/>
        <v>0</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row>
    <row r="36" spans="1:126" s="14" customFormat="1" ht="20.100000000000001" customHeight="1">
      <c r="A36" s="39" t="s">
        <v>31</v>
      </c>
      <c r="B36" s="62" t="s">
        <v>194</v>
      </c>
      <c r="C36" s="61" t="s">
        <v>54</v>
      </c>
      <c r="D36" s="37">
        <v>2</v>
      </c>
      <c r="E36" s="43">
        <v>0</v>
      </c>
      <c r="F36" s="9">
        <f t="shared" si="0"/>
        <v>0</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row>
    <row r="37" spans="1:126" s="14" customFormat="1" ht="20.100000000000001" customHeight="1">
      <c r="A37" s="39" t="s">
        <v>32</v>
      </c>
      <c r="B37" s="62" t="s">
        <v>195</v>
      </c>
      <c r="C37" s="61" t="s">
        <v>54</v>
      </c>
      <c r="D37" s="37">
        <v>2</v>
      </c>
      <c r="E37" s="43">
        <v>0</v>
      </c>
      <c r="F37" s="9">
        <f t="shared" si="0"/>
        <v>0</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row>
    <row r="38" spans="1:126" s="14" customFormat="1" ht="20.100000000000001" customHeight="1">
      <c r="A38" s="39" t="s">
        <v>33</v>
      </c>
      <c r="B38" s="62" t="s">
        <v>196</v>
      </c>
      <c r="C38" s="61" t="s">
        <v>54</v>
      </c>
      <c r="D38" s="37">
        <v>2</v>
      </c>
      <c r="E38" s="43">
        <v>0</v>
      </c>
      <c r="F38" s="9">
        <f t="shared" si="0"/>
        <v>0</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row>
    <row r="39" spans="1:126" s="14" customFormat="1" ht="20.100000000000001" customHeight="1">
      <c r="A39" s="39" t="s">
        <v>34</v>
      </c>
      <c r="B39" s="62" t="s">
        <v>197</v>
      </c>
      <c r="C39" s="61" t="s">
        <v>54</v>
      </c>
      <c r="D39" s="37">
        <v>3</v>
      </c>
      <c r="E39" s="43">
        <v>0</v>
      </c>
      <c r="F39" s="9">
        <f t="shared" si="0"/>
        <v>0</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row>
    <row r="40" spans="1:126" s="14" customFormat="1" ht="20.100000000000001" customHeight="1">
      <c r="A40" s="39" t="s">
        <v>35</v>
      </c>
      <c r="B40" s="62" t="s">
        <v>198</v>
      </c>
      <c r="C40" s="61" t="s">
        <v>54</v>
      </c>
      <c r="D40" s="37">
        <v>1</v>
      </c>
      <c r="E40" s="43">
        <v>0</v>
      </c>
      <c r="F40" s="9">
        <f t="shared" si="0"/>
        <v>0</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row>
    <row r="41" spans="1:126" s="14" customFormat="1" ht="20.100000000000001" customHeight="1">
      <c r="A41" s="39" t="s">
        <v>36</v>
      </c>
      <c r="B41" s="62" t="s">
        <v>199</v>
      </c>
      <c r="C41" s="61" t="s">
        <v>54</v>
      </c>
      <c r="D41" s="37">
        <v>1</v>
      </c>
      <c r="E41" s="43">
        <v>0</v>
      </c>
      <c r="F41" s="9">
        <f t="shared" si="0"/>
        <v>0</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row>
    <row r="42" spans="1:126" s="14" customFormat="1" ht="20.100000000000001" customHeight="1">
      <c r="A42" s="39" t="s">
        <v>37</v>
      </c>
      <c r="B42" s="62" t="s">
        <v>200</v>
      </c>
      <c r="C42" s="42" t="s">
        <v>53</v>
      </c>
      <c r="D42" s="37">
        <v>8</v>
      </c>
      <c r="E42" s="43">
        <v>0</v>
      </c>
      <c r="F42" s="9">
        <f t="shared" si="0"/>
        <v>0</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row>
    <row r="43" spans="1:126" s="14" customFormat="1" ht="20.100000000000001" customHeight="1">
      <c r="A43" s="39" t="s">
        <v>38</v>
      </c>
      <c r="B43" s="62" t="s">
        <v>201</v>
      </c>
      <c r="C43" s="42" t="s">
        <v>53</v>
      </c>
      <c r="D43" s="37">
        <v>132</v>
      </c>
      <c r="E43" s="43">
        <v>0</v>
      </c>
      <c r="F43" s="9">
        <f t="shared" si="0"/>
        <v>0</v>
      </c>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row>
    <row r="44" spans="1:126" s="14" customFormat="1" ht="20.100000000000001" customHeight="1">
      <c r="A44" s="39" t="s">
        <v>39</v>
      </c>
      <c r="B44" s="62" t="s">
        <v>202</v>
      </c>
      <c r="C44" s="42" t="s">
        <v>53</v>
      </c>
      <c r="D44" s="37">
        <v>34</v>
      </c>
      <c r="E44" s="43">
        <v>0</v>
      </c>
      <c r="F44" s="9">
        <f t="shared" si="0"/>
        <v>0</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row>
    <row r="45" spans="1:126" s="14" customFormat="1" ht="20.100000000000001" customHeight="1">
      <c r="A45" s="39" t="s">
        <v>40</v>
      </c>
      <c r="B45" s="62" t="s">
        <v>203</v>
      </c>
      <c r="C45" s="42" t="s">
        <v>53</v>
      </c>
      <c r="D45" s="37">
        <v>31</v>
      </c>
      <c r="E45" s="43">
        <v>0</v>
      </c>
      <c r="F45" s="9">
        <f t="shared" si="0"/>
        <v>0</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row>
    <row r="46" spans="1:126" s="14" customFormat="1" ht="20.100000000000001" customHeight="1">
      <c r="A46" s="39" t="s">
        <v>41</v>
      </c>
      <c r="B46" s="62" t="s">
        <v>204</v>
      </c>
      <c r="C46" s="42" t="s">
        <v>53</v>
      </c>
      <c r="D46" s="37">
        <v>478</v>
      </c>
      <c r="E46" s="43">
        <v>0</v>
      </c>
      <c r="F46" s="9">
        <f t="shared" si="0"/>
        <v>0</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row>
    <row r="47" spans="1:126" s="14" customFormat="1" ht="20.100000000000001" customHeight="1">
      <c r="A47" s="39" t="s">
        <v>42</v>
      </c>
      <c r="B47" s="62" t="s">
        <v>205</v>
      </c>
      <c r="C47" s="61" t="s">
        <v>53</v>
      </c>
      <c r="D47" s="37">
        <v>47</v>
      </c>
      <c r="E47" s="43">
        <v>0</v>
      </c>
      <c r="F47" s="9">
        <f t="shared" si="0"/>
        <v>0</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row>
    <row r="48" spans="1:126" s="14" customFormat="1" ht="20.100000000000001" customHeight="1">
      <c r="A48" s="39" t="s">
        <v>43</v>
      </c>
      <c r="B48" s="62" t="s">
        <v>206</v>
      </c>
      <c r="C48" s="42" t="s">
        <v>53</v>
      </c>
      <c r="D48" s="37">
        <f>2379+500</f>
        <v>2879</v>
      </c>
      <c r="E48" s="43">
        <v>0</v>
      </c>
      <c r="F48" s="9">
        <f>E48*D48</f>
        <v>0</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row>
    <row r="49" spans="1:126" s="14" customFormat="1" ht="20.100000000000001" customHeight="1">
      <c r="A49" s="39" t="s">
        <v>44</v>
      </c>
      <c r="B49" s="62" t="s">
        <v>207</v>
      </c>
      <c r="C49" s="42" t="s">
        <v>53</v>
      </c>
      <c r="D49" s="37">
        <f>2254+500</f>
        <v>2754</v>
      </c>
      <c r="E49" s="43">
        <v>0</v>
      </c>
      <c r="F49" s="9">
        <f t="shared" si="0"/>
        <v>0</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row>
    <row r="50" spans="1:126" s="14" customFormat="1" ht="20.100000000000001" customHeight="1">
      <c r="A50" s="39" t="s">
        <v>45</v>
      </c>
      <c r="B50" s="62" t="s">
        <v>208</v>
      </c>
      <c r="C50" s="42" t="s">
        <v>53</v>
      </c>
      <c r="D50" s="37">
        <v>210</v>
      </c>
      <c r="E50" s="43">
        <v>0</v>
      </c>
      <c r="F50" s="9">
        <f t="shared" si="0"/>
        <v>0</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row>
    <row r="51" spans="1:126" s="14" customFormat="1" ht="20.100000000000001" customHeight="1">
      <c r="A51" s="39" t="s">
        <v>46</v>
      </c>
      <c r="B51" s="62" t="s">
        <v>209</v>
      </c>
      <c r="C51" s="42" t="s">
        <v>53</v>
      </c>
      <c r="D51" s="37">
        <v>275</v>
      </c>
      <c r="E51" s="43">
        <v>0</v>
      </c>
      <c r="F51" s="9">
        <f t="shared" si="0"/>
        <v>0</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row>
    <row r="52" spans="1:126" s="14" customFormat="1" ht="20.100000000000001" customHeight="1">
      <c r="A52" s="39" t="s">
        <v>47</v>
      </c>
      <c r="B52" s="62" t="s">
        <v>210</v>
      </c>
      <c r="C52" s="42" t="s">
        <v>56</v>
      </c>
      <c r="D52" s="37">
        <f>1400+500</f>
        <v>1900</v>
      </c>
      <c r="E52" s="43">
        <v>0</v>
      </c>
      <c r="F52" s="9">
        <f t="shared" si="0"/>
        <v>0</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row>
    <row r="53" spans="1:126" s="14" customFormat="1" ht="20.100000000000001" customHeight="1">
      <c r="A53" s="39" t="s">
        <v>48</v>
      </c>
      <c r="B53" s="62" t="s">
        <v>211</v>
      </c>
      <c r="C53" s="42" t="s">
        <v>56</v>
      </c>
      <c r="D53" s="37">
        <v>8</v>
      </c>
      <c r="E53" s="43">
        <v>0</v>
      </c>
      <c r="F53" s="9">
        <f t="shared" si="0"/>
        <v>0</v>
      </c>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row>
    <row r="54" spans="1:126" s="14" customFormat="1" ht="20.100000000000001" customHeight="1">
      <c r="A54" s="39" t="s">
        <v>49</v>
      </c>
      <c r="B54" s="62" t="s">
        <v>212</v>
      </c>
      <c r="C54" s="42" t="s">
        <v>59</v>
      </c>
      <c r="D54" s="37">
        <v>324</v>
      </c>
      <c r="E54" s="43">
        <v>0</v>
      </c>
      <c r="F54" s="9">
        <f t="shared" si="0"/>
        <v>0</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row>
    <row r="55" spans="1:126" s="14" customFormat="1" ht="20.100000000000001" customHeight="1">
      <c r="A55" s="41" t="s">
        <v>50</v>
      </c>
      <c r="B55" s="62" t="s">
        <v>213</v>
      </c>
      <c r="C55" s="42" t="s">
        <v>56</v>
      </c>
      <c r="D55" s="37">
        <v>7093</v>
      </c>
      <c r="E55" s="43">
        <v>0</v>
      </c>
      <c r="F55" s="9">
        <f t="shared" si="0"/>
        <v>0</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row>
    <row r="56" spans="1:126" s="14" customFormat="1" ht="20.100000000000001" customHeight="1">
      <c r="A56" s="39" t="s">
        <v>51</v>
      </c>
      <c r="B56" s="62" t="s">
        <v>214</v>
      </c>
      <c r="C56" s="42" t="s">
        <v>59</v>
      </c>
      <c r="D56" s="37">
        <v>129</v>
      </c>
      <c r="E56" s="43">
        <v>0</v>
      </c>
      <c r="F56" s="9">
        <f>E56*D56</f>
        <v>0</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row>
    <row r="57" spans="1:126" s="14" customFormat="1" ht="20.100000000000001" customHeight="1">
      <c r="A57" s="39" t="s">
        <v>177</v>
      </c>
      <c r="B57" s="62" t="s">
        <v>248</v>
      </c>
      <c r="C57" s="42" t="s">
        <v>53</v>
      </c>
      <c r="D57" s="37">
        <v>2286</v>
      </c>
      <c r="E57" s="68"/>
      <c r="F57" s="69"/>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row>
    <row r="58" spans="1:126" ht="29.1" customHeight="1">
      <c r="A58" s="109" t="s">
        <v>60</v>
      </c>
      <c r="B58" s="109"/>
      <c r="C58" s="109"/>
      <c r="D58" s="109"/>
      <c r="E58" s="109"/>
      <c r="F58" s="21">
        <f>SUM(F18:F56)</f>
        <v>0</v>
      </c>
    </row>
    <row r="59" spans="1:126" ht="24.95" customHeight="1">
      <c r="A59" s="112" t="s">
        <v>166</v>
      </c>
      <c r="B59" s="113"/>
      <c r="C59" s="113"/>
      <c r="D59" s="113"/>
      <c r="E59" s="113"/>
      <c r="F59" s="113"/>
    </row>
    <row r="60" spans="1:126" ht="39" customHeight="1">
      <c r="A60" s="28" t="s">
        <v>2</v>
      </c>
      <c r="B60" s="28" t="s">
        <v>3</v>
      </c>
      <c r="C60" s="30" t="s">
        <v>13</v>
      </c>
      <c r="D60" s="30" t="s">
        <v>9</v>
      </c>
      <c r="E60" s="29" t="s">
        <v>4</v>
      </c>
      <c r="F60" s="31" t="s">
        <v>14</v>
      </c>
    </row>
    <row r="61" spans="1:126" ht="20.100000000000001" customHeight="1">
      <c r="A61" s="63" t="s">
        <v>61</v>
      </c>
      <c r="B61" s="66" t="s">
        <v>215</v>
      </c>
      <c r="C61" s="59" t="s">
        <v>62</v>
      </c>
      <c r="D61" s="33">
        <v>16</v>
      </c>
      <c r="E61" s="9">
        <v>0</v>
      </c>
      <c r="F61" s="9">
        <f>E61*D61</f>
        <v>0</v>
      </c>
    </row>
    <row r="62" spans="1:126" ht="20.100000000000001" customHeight="1">
      <c r="A62" s="64" t="s">
        <v>63</v>
      </c>
      <c r="B62" s="67" t="s">
        <v>216</v>
      </c>
      <c r="C62" s="61" t="s">
        <v>62</v>
      </c>
      <c r="D62" s="35">
        <v>24</v>
      </c>
      <c r="E62" s="9">
        <v>0</v>
      </c>
      <c r="F62" s="9">
        <f>E62*D62</f>
        <v>0</v>
      </c>
    </row>
    <row r="63" spans="1:126" ht="20.100000000000001" customHeight="1">
      <c r="A63" s="64" t="s">
        <v>64</v>
      </c>
      <c r="B63" s="67" t="s">
        <v>217</v>
      </c>
      <c r="C63" s="61" t="s">
        <v>62</v>
      </c>
      <c r="D63" s="35">
        <v>7</v>
      </c>
      <c r="E63" s="9">
        <v>0</v>
      </c>
      <c r="F63" s="9">
        <f t="shared" ref="F63:F72" si="1">E63*D63</f>
        <v>0</v>
      </c>
    </row>
    <row r="64" spans="1:126" ht="20.100000000000001" customHeight="1">
      <c r="A64" s="64" t="s">
        <v>65</v>
      </c>
      <c r="B64" s="67" t="s">
        <v>218</v>
      </c>
      <c r="C64" s="61" t="s">
        <v>62</v>
      </c>
      <c r="D64" s="35">
        <v>4</v>
      </c>
      <c r="E64" s="9">
        <v>0</v>
      </c>
      <c r="F64" s="9">
        <f t="shared" si="1"/>
        <v>0</v>
      </c>
    </row>
    <row r="65" spans="1:6" ht="20.100000000000001" customHeight="1">
      <c r="A65" s="65" t="s">
        <v>66</v>
      </c>
      <c r="B65" s="62" t="s">
        <v>219</v>
      </c>
      <c r="C65" s="42" t="s">
        <v>54</v>
      </c>
      <c r="D65" s="35">
        <v>157</v>
      </c>
      <c r="E65" s="9">
        <v>0</v>
      </c>
      <c r="F65" s="9">
        <f t="shared" si="1"/>
        <v>0</v>
      </c>
    </row>
    <row r="66" spans="1:6" ht="20.100000000000001" customHeight="1">
      <c r="A66" s="65" t="s">
        <v>67</v>
      </c>
      <c r="B66" s="66" t="s">
        <v>220</v>
      </c>
      <c r="C66" s="42" t="s">
        <v>52</v>
      </c>
      <c r="D66" s="35">
        <v>1</v>
      </c>
      <c r="E66" s="9">
        <v>0</v>
      </c>
      <c r="F66" s="9">
        <f t="shared" si="1"/>
        <v>0</v>
      </c>
    </row>
    <row r="67" spans="1:6" ht="20.100000000000001" customHeight="1">
      <c r="A67" s="65" t="s">
        <v>68</v>
      </c>
      <c r="B67" s="66" t="s">
        <v>221</v>
      </c>
      <c r="C67" s="42" t="s">
        <v>53</v>
      </c>
      <c r="D67" s="35">
        <v>480</v>
      </c>
      <c r="E67" s="9">
        <v>0</v>
      </c>
      <c r="F67" s="9">
        <f>E67*D67</f>
        <v>0</v>
      </c>
    </row>
    <row r="68" spans="1:6" ht="20.100000000000001" customHeight="1">
      <c r="A68" s="65" t="s">
        <v>69</v>
      </c>
      <c r="B68" s="66" t="s">
        <v>222</v>
      </c>
      <c r="C68" s="42" t="s">
        <v>70</v>
      </c>
      <c r="D68" s="44">
        <v>4.8000000000000001E-2</v>
      </c>
      <c r="E68" s="9">
        <v>0</v>
      </c>
      <c r="F68" s="9">
        <f t="shared" si="1"/>
        <v>0</v>
      </c>
    </row>
    <row r="69" spans="1:6" ht="20.100000000000001" customHeight="1">
      <c r="A69" s="65" t="s">
        <v>71</v>
      </c>
      <c r="B69" s="66" t="s">
        <v>223</v>
      </c>
      <c r="C69" s="42" t="s">
        <v>70</v>
      </c>
      <c r="D69" s="44">
        <v>4.3999999999999997E-2</v>
      </c>
      <c r="E69" s="9">
        <v>0</v>
      </c>
      <c r="F69" s="9">
        <f t="shared" si="1"/>
        <v>0</v>
      </c>
    </row>
    <row r="70" spans="1:6" ht="20.100000000000001" customHeight="1">
      <c r="A70" s="65" t="s">
        <v>72</v>
      </c>
      <c r="B70" s="66" t="s">
        <v>224</v>
      </c>
      <c r="C70" s="42" t="s">
        <v>53</v>
      </c>
      <c r="D70" s="35">
        <v>65</v>
      </c>
      <c r="E70" s="9">
        <v>0</v>
      </c>
      <c r="F70" s="9">
        <f t="shared" si="1"/>
        <v>0</v>
      </c>
    </row>
    <row r="71" spans="1:6" ht="20.100000000000001" customHeight="1">
      <c r="A71" s="65" t="s">
        <v>73</v>
      </c>
      <c r="B71" s="66" t="s">
        <v>225</v>
      </c>
      <c r="C71" s="42" t="s">
        <v>70</v>
      </c>
      <c r="D71" s="44">
        <v>2.5000000000000001E-2</v>
      </c>
      <c r="E71" s="9">
        <v>0</v>
      </c>
      <c r="F71" s="9">
        <f t="shared" si="1"/>
        <v>0</v>
      </c>
    </row>
    <row r="72" spans="1:6" ht="20.100000000000001" customHeight="1">
      <c r="A72" s="65" t="s">
        <v>74</v>
      </c>
      <c r="B72" s="66" t="s">
        <v>226</v>
      </c>
      <c r="C72" s="42" t="s">
        <v>53</v>
      </c>
      <c r="D72" s="35">
        <v>470</v>
      </c>
      <c r="E72" s="9">
        <v>0</v>
      </c>
      <c r="F72" s="9">
        <f t="shared" si="1"/>
        <v>0</v>
      </c>
    </row>
    <row r="73" spans="1:6" ht="20.100000000000001" customHeight="1">
      <c r="A73" s="65" t="s">
        <v>75</v>
      </c>
      <c r="B73" s="66" t="s">
        <v>227</v>
      </c>
      <c r="C73" s="42" t="s">
        <v>53</v>
      </c>
      <c r="D73" s="35">
        <v>445</v>
      </c>
      <c r="E73" s="9">
        <v>0</v>
      </c>
      <c r="F73" s="9">
        <f t="shared" ref="F73:F79" si="2">E73*D73</f>
        <v>0</v>
      </c>
    </row>
    <row r="74" spans="1:6" ht="20.100000000000001" customHeight="1">
      <c r="A74" s="65" t="s">
        <v>76</v>
      </c>
      <c r="B74" s="66" t="s">
        <v>228</v>
      </c>
      <c r="C74" s="42" t="s">
        <v>54</v>
      </c>
      <c r="D74" s="35">
        <v>9</v>
      </c>
      <c r="E74" s="9">
        <v>0</v>
      </c>
      <c r="F74" s="9">
        <f>E74*D74</f>
        <v>0</v>
      </c>
    </row>
    <row r="75" spans="1:6" ht="20.100000000000001" customHeight="1">
      <c r="A75" s="65" t="s">
        <v>77</v>
      </c>
      <c r="B75" s="66" t="s">
        <v>229</v>
      </c>
      <c r="C75" s="42" t="s">
        <v>54</v>
      </c>
      <c r="D75" s="35">
        <v>27</v>
      </c>
      <c r="E75" s="9">
        <v>0</v>
      </c>
      <c r="F75" s="9">
        <f t="shared" si="2"/>
        <v>0</v>
      </c>
    </row>
    <row r="76" spans="1:6" ht="20.100000000000001" customHeight="1">
      <c r="A76" s="65" t="s">
        <v>78</v>
      </c>
      <c r="B76" s="66" t="s">
        <v>230</v>
      </c>
      <c r="C76" s="42" t="s">
        <v>70</v>
      </c>
      <c r="D76" s="44">
        <v>0.74199999999999999</v>
      </c>
      <c r="E76" s="9">
        <v>0</v>
      </c>
      <c r="F76" s="9">
        <f t="shared" si="2"/>
        <v>0</v>
      </c>
    </row>
    <row r="77" spans="1:6" ht="20.100000000000001" customHeight="1">
      <c r="A77" s="65" t="s">
        <v>79</v>
      </c>
      <c r="B77" s="66" t="s">
        <v>231</v>
      </c>
      <c r="C77" s="42" t="s">
        <v>70</v>
      </c>
      <c r="D77" s="44">
        <v>0.18099999999999999</v>
      </c>
      <c r="E77" s="9">
        <v>0</v>
      </c>
      <c r="F77" s="9">
        <f>E77*D77</f>
        <v>0</v>
      </c>
    </row>
    <row r="78" spans="1:6" ht="20.100000000000001" customHeight="1">
      <c r="A78" s="65" t="s">
        <v>80</v>
      </c>
      <c r="B78" s="66" t="s">
        <v>232</v>
      </c>
      <c r="C78" s="42" t="s">
        <v>70</v>
      </c>
      <c r="D78" s="44">
        <v>0.16700000000000001</v>
      </c>
      <c r="E78" s="9">
        <v>0</v>
      </c>
      <c r="F78" s="9">
        <f t="shared" si="2"/>
        <v>0</v>
      </c>
    </row>
    <row r="79" spans="1:6" ht="28.5" customHeight="1">
      <c r="A79" s="65" t="s">
        <v>81</v>
      </c>
      <c r="B79" s="66" t="s">
        <v>233</v>
      </c>
      <c r="C79" s="42" t="s">
        <v>70</v>
      </c>
      <c r="D79" s="44">
        <v>0.60499999999999998</v>
      </c>
      <c r="E79" s="9">
        <v>0</v>
      </c>
      <c r="F79" s="9">
        <f t="shared" si="2"/>
        <v>0</v>
      </c>
    </row>
    <row r="80" spans="1:6" ht="29.1" customHeight="1">
      <c r="A80" s="109" t="s">
        <v>82</v>
      </c>
      <c r="B80" s="109"/>
      <c r="C80" s="123"/>
      <c r="D80" s="123"/>
      <c r="E80" s="123"/>
      <c r="F80" s="21">
        <f>SUM(F61:F79)</f>
        <v>0</v>
      </c>
    </row>
    <row r="81" spans="1:126" ht="24.95" customHeight="1">
      <c r="A81" s="112" t="s">
        <v>165</v>
      </c>
      <c r="B81" s="113"/>
      <c r="C81" s="113"/>
      <c r="D81" s="113"/>
      <c r="E81" s="113"/>
      <c r="F81" s="113"/>
    </row>
    <row r="82" spans="1:126" ht="39" customHeight="1">
      <c r="A82" s="28" t="s">
        <v>2</v>
      </c>
      <c r="B82" s="28" t="s">
        <v>3</v>
      </c>
      <c r="C82" s="30" t="s">
        <v>13</v>
      </c>
      <c r="D82" s="30" t="s">
        <v>9</v>
      </c>
      <c r="E82" s="29" t="s">
        <v>4</v>
      </c>
      <c r="F82" s="31" t="s">
        <v>14</v>
      </c>
    </row>
    <row r="83" spans="1:126" ht="20.100000000000001" customHeight="1">
      <c r="A83" s="63" t="s">
        <v>83</v>
      </c>
      <c r="B83" s="62" t="s">
        <v>234</v>
      </c>
      <c r="C83" s="59" t="s">
        <v>53</v>
      </c>
      <c r="D83" s="33">
        <v>405</v>
      </c>
      <c r="E83" s="9">
        <v>0</v>
      </c>
      <c r="F83" s="9">
        <f>E83*D83</f>
        <v>0</v>
      </c>
    </row>
    <row r="84" spans="1:126" ht="20.100000000000001" customHeight="1">
      <c r="A84" s="64" t="s">
        <v>84</v>
      </c>
      <c r="B84" s="66" t="s">
        <v>235</v>
      </c>
      <c r="C84" s="61" t="s">
        <v>53</v>
      </c>
      <c r="D84" s="35">
        <v>2480</v>
      </c>
      <c r="E84" s="9">
        <v>0</v>
      </c>
      <c r="F84" s="9">
        <f t="shared" ref="F84:F92" si="3">E84*D84</f>
        <v>0</v>
      </c>
    </row>
    <row r="85" spans="1:126" ht="20.100000000000001" customHeight="1">
      <c r="A85" s="64" t="s">
        <v>85</v>
      </c>
      <c r="B85" s="67" t="s">
        <v>236</v>
      </c>
      <c r="C85" s="61" t="s">
        <v>54</v>
      </c>
      <c r="D85" s="35">
        <v>25</v>
      </c>
      <c r="E85" s="9">
        <v>0</v>
      </c>
      <c r="F85" s="9">
        <f t="shared" si="3"/>
        <v>0</v>
      </c>
    </row>
    <row r="86" spans="1:126" ht="20.100000000000001" customHeight="1">
      <c r="A86" s="64" t="s">
        <v>86</v>
      </c>
      <c r="B86" s="67" t="s">
        <v>237</v>
      </c>
      <c r="C86" s="61" t="s">
        <v>62</v>
      </c>
      <c r="D86" s="35">
        <v>1</v>
      </c>
      <c r="E86" s="9">
        <v>0</v>
      </c>
      <c r="F86" s="9">
        <f t="shared" si="3"/>
        <v>0</v>
      </c>
    </row>
    <row r="87" spans="1:126" ht="20.100000000000001" customHeight="1">
      <c r="A87" s="64" t="s">
        <v>87</v>
      </c>
      <c r="B87" s="67" t="s">
        <v>238</v>
      </c>
      <c r="C87" s="61" t="s">
        <v>54</v>
      </c>
      <c r="D87" s="35">
        <v>3</v>
      </c>
      <c r="E87" s="9">
        <v>0</v>
      </c>
      <c r="F87" s="9">
        <f t="shared" si="3"/>
        <v>0</v>
      </c>
    </row>
    <row r="88" spans="1:126" ht="20.100000000000001" customHeight="1">
      <c r="A88" s="65" t="s">
        <v>88</v>
      </c>
      <c r="B88" s="62" t="s">
        <v>239</v>
      </c>
      <c r="C88" s="42" t="s">
        <v>53</v>
      </c>
      <c r="D88" s="35">
        <v>12675</v>
      </c>
      <c r="E88" s="9">
        <v>0</v>
      </c>
      <c r="F88" s="9">
        <f t="shared" si="3"/>
        <v>0</v>
      </c>
    </row>
    <row r="89" spans="1:126" ht="20.100000000000001" customHeight="1">
      <c r="A89" s="65" t="s">
        <v>89</v>
      </c>
      <c r="B89" s="66" t="s">
        <v>240</v>
      </c>
      <c r="C89" s="42" t="s">
        <v>53</v>
      </c>
      <c r="D89" s="35">
        <v>2107</v>
      </c>
      <c r="E89" s="9">
        <v>0</v>
      </c>
      <c r="F89" s="9">
        <f>E89*D89</f>
        <v>0</v>
      </c>
    </row>
    <row r="90" spans="1:126" ht="20.100000000000001" customHeight="1">
      <c r="A90" s="65" t="s">
        <v>90</v>
      </c>
      <c r="B90" s="66" t="s">
        <v>241</v>
      </c>
      <c r="C90" s="42" t="s">
        <v>54</v>
      </c>
      <c r="D90" s="35">
        <v>16</v>
      </c>
      <c r="E90" s="9">
        <v>0</v>
      </c>
      <c r="F90" s="9">
        <f t="shared" si="3"/>
        <v>0</v>
      </c>
    </row>
    <row r="91" spans="1:126" ht="20.100000000000001" customHeight="1">
      <c r="A91" s="65" t="s">
        <v>91</v>
      </c>
      <c r="B91" s="62" t="s">
        <v>242</v>
      </c>
      <c r="C91" s="42" t="s">
        <v>54</v>
      </c>
      <c r="D91" s="35">
        <v>7</v>
      </c>
      <c r="E91" s="9">
        <v>0</v>
      </c>
      <c r="F91" s="9">
        <f t="shared" si="3"/>
        <v>0</v>
      </c>
    </row>
    <row r="92" spans="1:126" ht="20.100000000000001" customHeight="1">
      <c r="A92" s="65" t="s">
        <v>92</v>
      </c>
      <c r="B92" s="62" t="s">
        <v>243</v>
      </c>
      <c r="C92" s="42" t="s">
        <v>54</v>
      </c>
      <c r="D92" s="35">
        <v>1</v>
      </c>
      <c r="E92" s="9">
        <v>0</v>
      </c>
      <c r="F92" s="9">
        <f t="shared" si="3"/>
        <v>0</v>
      </c>
    </row>
    <row r="93" spans="1:126" ht="29.1" customHeight="1">
      <c r="A93" s="109" t="s">
        <v>93</v>
      </c>
      <c r="B93" s="109"/>
      <c r="C93" s="123"/>
      <c r="D93" s="123"/>
      <c r="E93" s="123"/>
      <c r="F93" s="21">
        <f>SUM(F83:F92)</f>
        <v>0</v>
      </c>
    </row>
    <row r="94" spans="1:126" s="25" customFormat="1" ht="12.75">
      <c r="A94" s="23"/>
      <c r="B94" s="22"/>
      <c r="C94" s="23"/>
      <c r="D94" s="23"/>
      <c r="E94" s="24"/>
      <c r="F94" s="24"/>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row>
    <row r="95" spans="1:126" s="25" customFormat="1" ht="24.95" customHeight="1">
      <c r="A95" s="90" t="s">
        <v>96</v>
      </c>
      <c r="B95" s="91"/>
      <c r="C95" s="91"/>
      <c r="D95" s="92"/>
      <c r="E95" s="93">
        <f>SUM(F58,F80,F93)</f>
        <v>0</v>
      </c>
      <c r="F95" s="94"/>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row>
    <row r="96" spans="1:126" s="25" customFormat="1" ht="12.75">
      <c r="A96" s="23"/>
      <c r="B96" s="22"/>
      <c r="C96" s="23"/>
      <c r="D96" s="23"/>
      <c r="E96" s="24"/>
      <c r="F96" s="24"/>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row>
    <row r="97" spans="1:126" ht="29.1" customHeight="1">
      <c r="A97" s="117" t="s">
        <v>246</v>
      </c>
      <c r="B97" s="118"/>
      <c r="C97" s="118"/>
      <c r="D97" s="118"/>
      <c r="E97" s="118"/>
      <c r="F97" s="118"/>
    </row>
    <row r="98" spans="1:126" s="14" customFormat="1" ht="24.95" customHeight="1">
      <c r="A98" s="119" t="s">
        <v>244</v>
      </c>
      <c r="B98" s="120"/>
      <c r="C98" s="120"/>
      <c r="D98" s="120"/>
      <c r="E98" s="120"/>
      <c r="F98" s="1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row>
    <row r="99" spans="1:126" s="14" customFormat="1" ht="42" customHeight="1">
      <c r="A99" s="45" t="s">
        <v>2</v>
      </c>
      <c r="B99" s="46" t="s">
        <v>3</v>
      </c>
      <c r="C99" s="47" t="s">
        <v>13</v>
      </c>
      <c r="D99" s="47" t="s">
        <v>9</v>
      </c>
      <c r="E99" s="48" t="s">
        <v>4</v>
      </c>
      <c r="F99" s="49" t="s">
        <v>14</v>
      </c>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row>
    <row r="100" spans="1:126" s="53" customFormat="1" ht="24.95" customHeight="1">
      <c r="A100" s="96" t="s">
        <v>168</v>
      </c>
      <c r="B100" s="121"/>
      <c r="C100" s="121"/>
      <c r="D100" s="121"/>
      <c r="E100" s="121"/>
      <c r="F100" s="122"/>
    </row>
    <row r="101" spans="1:126" s="53" customFormat="1" ht="20.100000000000001" customHeight="1">
      <c r="A101" s="54" t="s">
        <v>97</v>
      </c>
      <c r="B101" s="54" t="s">
        <v>98</v>
      </c>
      <c r="C101" s="50" t="s">
        <v>52</v>
      </c>
      <c r="D101" s="51">
        <v>1</v>
      </c>
      <c r="E101" s="52">
        <v>0</v>
      </c>
      <c r="F101" s="52">
        <f t="shared" ref="F101:F139" si="4">E101*D101</f>
        <v>0</v>
      </c>
    </row>
    <row r="102" spans="1:126" s="53" customFormat="1" ht="20.100000000000001" customHeight="1">
      <c r="A102" s="54" t="s">
        <v>99</v>
      </c>
      <c r="B102" s="54" t="s">
        <v>102</v>
      </c>
      <c r="C102" s="50" t="s">
        <v>52</v>
      </c>
      <c r="D102" s="51">
        <v>1</v>
      </c>
      <c r="E102" s="52">
        <v>0</v>
      </c>
      <c r="F102" s="52">
        <f t="shared" si="4"/>
        <v>0</v>
      </c>
    </row>
    <row r="103" spans="1:126" s="53" customFormat="1" ht="20.100000000000001" customHeight="1">
      <c r="A103" s="54" t="s">
        <v>101</v>
      </c>
      <c r="B103" s="54" t="s">
        <v>104</v>
      </c>
      <c r="C103" s="50" t="s">
        <v>52</v>
      </c>
      <c r="D103" s="51">
        <v>1</v>
      </c>
      <c r="E103" s="52">
        <v>0</v>
      </c>
      <c r="F103" s="52">
        <f t="shared" si="4"/>
        <v>0</v>
      </c>
    </row>
    <row r="104" spans="1:126" s="53" customFormat="1" ht="20.100000000000001" customHeight="1">
      <c r="A104" s="54" t="s">
        <v>103</v>
      </c>
      <c r="B104" s="54" t="s">
        <v>100</v>
      </c>
      <c r="C104" s="50" t="s">
        <v>52</v>
      </c>
      <c r="D104" s="51">
        <v>1</v>
      </c>
      <c r="E104" s="52">
        <v>0</v>
      </c>
      <c r="F104" s="52">
        <f t="shared" si="4"/>
        <v>0</v>
      </c>
    </row>
    <row r="105" spans="1:126" s="53" customFormat="1" ht="29.1" customHeight="1">
      <c r="A105" s="80" t="s">
        <v>172</v>
      </c>
      <c r="B105" s="81"/>
      <c r="C105" s="81"/>
      <c r="D105" s="81"/>
      <c r="E105" s="82"/>
      <c r="F105" s="57">
        <f>SUM(F101:F104)</f>
        <v>0</v>
      </c>
    </row>
    <row r="106" spans="1:126" s="53" customFormat="1" ht="24.95" customHeight="1">
      <c r="A106" s="96" t="s">
        <v>169</v>
      </c>
      <c r="B106" s="96"/>
      <c r="C106" s="96"/>
      <c r="D106" s="96"/>
      <c r="E106" s="96"/>
      <c r="F106" s="97"/>
    </row>
    <row r="107" spans="1:126" s="53" customFormat="1" ht="20.100000000000001" customHeight="1">
      <c r="A107" s="54" t="s">
        <v>105</v>
      </c>
      <c r="B107" s="54" t="s">
        <v>106</v>
      </c>
      <c r="C107" s="50" t="s">
        <v>53</v>
      </c>
      <c r="D107" s="51">
        <v>275</v>
      </c>
      <c r="E107" s="52">
        <v>0</v>
      </c>
      <c r="F107" s="52">
        <f t="shared" si="4"/>
        <v>0</v>
      </c>
    </row>
    <row r="108" spans="1:126" s="53" customFormat="1" ht="20.100000000000001" customHeight="1">
      <c r="A108" s="54" t="s">
        <v>107</v>
      </c>
      <c r="B108" s="54" t="s">
        <v>108</v>
      </c>
      <c r="C108" s="50" t="s">
        <v>53</v>
      </c>
      <c r="D108" s="51">
        <v>290</v>
      </c>
      <c r="E108" s="52">
        <v>0</v>
      </c>
      <c r="F108" s="52">
        <f t="shared" si="4"/>
        <v>0</v>
      </c>
    </row>
    <row r="109" spans="1:126" s="53" customFormat="1" ht="20.100000000000001" customHeight="1">
      <c r="A109" s="54" t="s">
        <v>109</v>
      </c>
      <c r="B109" s="54" t="s">
        <v>110</v>
      </c>
      <c r="C109" s="50" t="s">
        <v>54</v>
      </c>
      <c r="D109" s="51">
        <v>4</v>
      </c>
      <c r="E109" s="52">
        <v>0</v>
      </c>
      <c r="F109" s="52">
        <f t="shared" si="4"/>
        <v>0</v>
      </c>
    </row>
    <row r="110" spans="1:126" s="53" customFormat="1" ht="20.100000000000001" customHeight="1">
      <c r="A110" s="54" t="s">
        <v>111</v>
      </c>
      <c r="B110" s="54" t="s">
        <v>112</v>
      </c>
      <c r="C110" s="50" t="s">
        <v>54</v>
      </c>
      <c r="D110" s="51">
        <v>4</v>
      </c>
      <c r="E110" s="52">
        <v>0</v>
      </c>
      <c r="F110" s="52">
        <f t="shared" si="4"/>
        <v>0</v>
      </c>
    </row>
    <row r="111" spans="1:126" s="53" customFormat="1" ht="20.100000000000001" customHeight="1">
      <c r="A111" s="54" t="s">
        <v>113</v>
      </c>
      <c r="B111" s="54" t="s">
        <v>114</v>
      </c>
      <c r="C111" s="50" t="s">
        <v>54</v>
      </c>
      <c r="D111" s="51">
        <v>4</v>
      </c>
      <c r="E111" s="52">
        <v>0</v>
      </c>
      <c r="F111" s="52">
        <f t="shared" si="4"/>
        <v>0</v>
      </c>
    </row>
    <row r="112" spans="1:126" s="53" customFormat="1" ht="20.100000000000001" customHeight="1">
      <c r="A112" s="54" t="s">
        <v>115</v>
      </c>
      <c r="B112" s="54" t="s">
        <v>116</v>
      </c>
      <c r="C112" s="50" t="s">
        <v>52</v>
      </c>
      <c r="D112" s="51">
        <v>1</v>
      </c>
      <c r="E112" s="52">
        <v>0</v>
      </c>
      <c r="F112" s="52">
        <f t="shared" si="4"/>
        <v>0</v>
      </c>
    </row>
    <row r="113" spans="1:6" s="53" customFormat="1" ht="20.100000000000001" customHeight="1">
      <c r="A113" s="54" t="s">
        <v>117</v>
      </c>
      <c r="B113" s="54" t="s">
        <v>118</v>
      </c>
      <c r="C113" s="50" t="s">
        <v>52</v>
      </c>
      <c r="D113" s="51">
        <v>1</v>
      </c>
      <c r="E113" s="52">
        <v>0</v>
      </c>
      <c r="F113" s="52">
        <f t="shared" si="4"/>
        <v>0</v>
      </c>
    </row>
    <row r="114" spans="1:6" s="53" customFormat="1" ht="29.1" customHeight="1">
      <c r="A114" s="80" t="s">
        <v>173</v>
      </c>
      <c r="B114" s="81"/>
      <c r="C114" s="81"/>
      <c r="D114" s="81"/>
      <c r="E114" s="82"/>
      <c r="F114" s="57">
        <f>SUM(F107:F113)</f>
        <v>0</v>
      </c>
    </row>
    <row r="115" spans="1:6" s="53" customFormat="1" ht="24.95" customHeight="1">
      <c r="A115" s="96" t="s">
        <v>170</v>
      </c>
      <c r="B115" s="96"/>
      <c r="C115" s="96"/>
      <c r="D115" s="96"/>
      <c r="E115" s="96"/>
      <c r="F115" s="97"/>
    </row>
    <row r="116" spans="1:6" s="53" customFormat="1" ht="20.100000000000001" customHeight="1">
      <c r="A116" s="54" t="s">
        <v>119</v>
      </c>
      <c r="B116" s="54" t="s">
        <v>120</v>
      </c>
      <c r="C116" s="50" t="s">
        <v>53</v>
      </c>
      <c r="D116" s="51">
        <v>70</v>
      </c>
      <c r="E116" s="52">
        <v>0</v>
      </c>
      <c r="F116" s="52">
        <f t="shared" si="4"/>
        <v>0</v>
      </c>
    </row>
    <row r="117" spans="1:6" s="53" customFormat="1" ht="20.100000000000001" customHeight="1">
      <c r="A117" s="54" t="s">
        <v>121</v>
      </c>
      <c r="B117" s="54" t="s">
        <v>122</v>
      </c>
      <c r="C117" s="50" t="s">
        <v>53</v>
      </c>
      <c r="D117" s="51">
        <v>250</v>
      </c>
      <c r="E117" s="52">
        <v>0</v>
      </c>
      <c r="F117" s="52">
        <f t="shared" si="4"/>
        <v>0</v>
      </c>
    </row>
    <row r="118" spans="1:6" s="53" customFormat="1" ht="20.100000000000001" customHeight="1">
      <c r="A118" s="54" t="s">
        <v>123</v>
      </c>
      <c r="B118" s="54" t="s">
        <v>124</v>
      </c>
      <c r="C118" s="50" t="s">
        <v>53</v>
      </c>
      <c r="D118" s="51">
        <v>280</v>
      </c>
      <c r="E118" s="52">
        <v>0</v>
      </c>
      <c r="F118" s="52">
        <f t="shared" si="4"/>
        <v>0</v>
      </c>
    </row>
    <row r="119" spans="1:6" s="53" customFormat="1" ht="20.100000000000001" customHeight="1">
      <c r="A119" s="54" t="s">
        <v>125</v>
      </c>
      <c r="B119" s="54" t="s">
        <v>126</v>
      </c>
      <c r="C119" s="50" t="s">
        <v>54</v>
      </c>
      <c r="D119" s="51">
        <v>5</v>
      </c>
      <c r="E119" s="52">
        <v>0</v>
      </c>
      <c r="F119" s="52">
        <f t="shared" si="4"/>
        <v>0</v>
      </c>
    </row>
    <row r="120" spans="1:6" s="53" customFormat="1" ht="20.100000000000001" customHeight="1">
      <c r="A120" s="54" t="s">
        <v>127</v>
      </c>
      <c r="B120" s="54" t="s">
        <v>128</v>
      </c>
      <c r="C120" s="50" t="s">
        <v>54</v>
      </c>
      <c r="D120" s="51">
        <v>1</v>
      </c>
      <c r="E120" s="52">
        <v>0</v>
      </c>
      <c r="F120" s="52">
        <f t="shared" si="4"/>
        <v>0</v>
      </c>
    </row>
    <row r="121" spans="1:6" s="53" customFormat="1" ht="20.100000000000001" customHeight="1">
      <c r="A121" s="54" t="s">
        <v>129</v>
      </c>
      <c r="B121" s="54" t="s">
        <v>130</v>
      </c>
      <c r="C121" s="50" t="s">
        <v>54</v>
      </c>
      <c r="D121" s="51">
        <v>3</v>
      </c>
      <c r="E121" s="52">
        <v>0</v>
      </c>
      <c r="F121" s="52">
        <f t="shared" si="4"/>
        <v>0</v>
      </c>
    </row>
    <row r="122" spans="1:6" s="53" customFormat="1" ht="20.100000000000001" customHeight="1">
      <c r="A122" s="54" t="s">
        <v>131</v>
      </c>
      <c r="B122" s="54" t="s">
        <v>132</v>
      </c>
      <c r="C122" s="50" t="s">
        <v>52</v>
      </c>
      <c r="D122" s="51">
        <v>1</v>
      </c>
      <c r="E122" s="52">
        <v>0</v>
      </c>
      <c r="F122" s="52">
        <f t="shared" si="4"/>
        <v>0</v>
      </c>
    </row>
    <row r="123" spans="1:6" s="53" customFormat="1" ht="20.100000000000001" customHeight="1">
      <c r="A123" s="54" t="s">
        <v>133</v>
      </c>
      <c r="B123" s="54" t="s">
        <v>134</v>
      </c>
      <c r="C123" s="50" t="s">
        <v>52</v>
      </c>
      <c r="D123" s="51">
        <v>1</v>
      </c>
      <c r="E123" s="52">
        <v>0</v>
      </c>
      <c r="F123" s="52">
        <f t="shared" si="4"/>
        <v>0</v>
      </c>
    </row>
    <row r="124" spans="1:6" s="53" customFormat="1" ht="20.100000000000001" customHeight="1">
      <c r="A124" s="54" t="s">
        <v>135</v>
      </c>
      <c r="B124" s="54" t="s">
        <v>136</v>
      </c>
      <c r="C124" s="50" t="s">
        <v>52</v>
      </c>
      <c r="D124" s="51">
        <v>1</v>
      </c>
      <c r="E124" s="52">
        <v>0</v>
      </c>
      <c r="F124" s="52">
        <f t="shared" si="4"/>
        <v>0</v>
      </c>
    </row>
    <row r="125" spans="1:6" s="53" customFormat="1" ht="20.100000000000001" customHeight="1">
      <c r="A125" s="54" t="s">
        <v>137</v>
      </c>
      <c r="B125" s="54" t="s">
        <v>138</v>
      </c>
      <c r="C125" s="50" t="s">
        <v>52</v>
      </c>
      <c r="D125" s="51">
        <v>1</v>
      </c>
      <c r="E125" s="52">
        <v>0</v>
      </c>
      <c r="F125" s="52">
        <f t="shared" si="4"/>
        <v>0</v>
      </c>
    </row>
    <row r="126" spans="1:6" s="53" customFormat="1" ht="29.1" customHeight="1">
      <c r="A126" s="80" t="s">
        <v>175</v>
      </c>
      <c r="B126" s="83"/>
      <c r="C126" s="83"/>
      <c r="D126" s="83"/>
      <c r="E126" s="84"/>
      <c r="F126" s="57">
        <f>SUM(F116:F125)</f>
        <v>0</v>
      </c>
    </row>
    <row r="127" spans="1:6" s="53" customFormat="1" ht="24.95" customHeight="1">
      <c r="A127" s="96" t="s">
        <v>171</v>
      </c>
      <c r="B127" s="96"/>
      <c r="C127" s="96"/>
      <c r="D127" s="96"/>
      <c r="E127" s="96"/>
      <c r="F127" s="97"/>
    </row>
    <row r="128" spans="1:6" s="53" customFormat="1" ht="20.100000000000001" customHeight="1">
      <c r="A128" s="54" t="s">
        <v>139</v>
      </c>
      <c r="B128" s="54" t="s">
        <v>140</v>
      </c>
      <c r="C128" s="50" t="s">
        <v>53</v>
      </c>
      <c r="D128" s="51">
        <v>90</v>
      </c>
      <c r="E128" s="52">
        <v>0</v>
      </c>
      <c r="F128" s="52">
        <f t="shared" si="4"/>
        <v>0</v>
      </c>
    </row>
    <row r="129" spans="1:126" s="53" customFormat="1" ht="20.100000000000001" customHeight="1">
      <c r="A129" s="54" t="s">
        <v>141</v>
      </c>
      <c r="B129" s="54" t="s">
        <v>142</v>
      </c>
      <c r="C129" s="50" t="s">
        <v>53</v>
      </c>
      <c r="D129" s="51">
        <v>225</v>
      </c>
      <c r="E129" s="52">
        <v>0</v>
      </c>
      <c r="F129" s="52">
        <f t="shared" si="4"/>
        <v>0</v>
      </c>
    </row>
    <row r="130" spans="1:126" s="53" customFormat="1" ht="20.100000000000001" customHeight="1">
      <c r="A130" s="54" t="s">
        <v>143</v>
      </c>
      <c r="B130" s="54" t="s">
        <v>144</v>
      </c>
      <c r="C130" s="50" t="s">
        <v>53</v>
      </c>
      <c r="D130" s="51">
        <v>310</v>
      </c>
      <c r="E130" s="52">
        <v>0</v>
      </c>
      <c r="F130" s="52">
        <f t="shared" si="4"/>
        <v>0</v>
      </c>
    </row>
    <row r="131" spans="1:126" s="53" customFormat="1" ht="20.100000000000001" customHeight="1">
      <c r="A131" s="54" t="s">
        <v>145</v>
      </c>
      <c r="B131" s="54" t="s">
        <v>146</v>
      </c>
      <c r="C131" s="50" t="s">
        <v>54</v>
      </c>
      <c r="D131" s="51">
        <v>2</v>
      </c>
      <c r="E131" s="52">
        <v>0</v>
      </c>
      <c r="F131" s="52">
        <f t="shared" si="4"/>
        <v>0</v>
      </c>
    </row>
    <row r="132" spans="1:126" s="53" customFormat="1" ht="20.100000000000001" customHeight="1">
      <c r="A132" s="54" t="s">
        <v>147</v>
      </c>
      <c r="B132" s="54" t="s">
        <v>148</v>
      </c>
      <c r="C132" s="50" t="s">
        <v>54</v>
      </c>
      <c r="D132" s="51">
        <v>5</v>
      </c>
      <c r="E132" s="52">
        <v>0</v>
      </c>
      <c r="F132" s="52">
        <f t="shared" si="4"/>
        <v>0</v>
      </c>
    </row>
    <row r="133" spans="1:126" s="53" customFormat="1" ht="20.100000000000001" customHeight="1">
      <c r="A133" s="54" t="s">
        <v>149</v>
      </c>
      <c r="B133" s="54" t="s">
        <v>150</v>
      </c>
      <c r="C133" s="50" t="s">
        <v>54</v>
      </c>
      <c r="D133" s="51">
        <v>1</v>
      </c>
      <c r="E133" s="52">
        <v>0</v>
      </c>
      <c r="F133" s="52">
        <f t="shared" si="4"/>
        <v>0</v>
      </c>
    </row>
    <row r="134" spans="1:126" s="53" customFormat="1" ht="20.100000000000001" customHeight="1">
      <c r="A134" s="54" t="s">
        <v>151</v>
      </c>
      <c r="B134" s="54" t="s">
        <v>152</v>
      </c>
      <c r="C134" s="50" t="s">
        <v>54</v>
      </c>
      <c r="D134" s="51">
        <v>1</v>
      </c>
      <c r="E134" s="52">
        <v>0</v>
      </c>
      <c r="F134" s="52">
        <f t="shared" si="4"/>
        <v>0</v>
      </c>
    </row>
    <row r="135" spans="1:126" s="53" customFormat="1" ht="20.100000000000001" customHeight="1">
      <c r="A135" s="54" t="s">
        <v>153</v>
      </c>
      <c r="B135" s="54" t="s">
        <v>154</v>
      </c>
      <c r="C135" s="50" t="s">
        <v>54</v>
      </c>
      <c r="D135" s="51">
        <v>2</v>
      </c>
      <c r="E135" s="52">
        <v>0</v>
      </c>
      <c r="F135" s="52">
        <f t="shared" si="4"/>
        <v>0</v>
      </c>
    </row>
    <row r="136" spans="1:126" s="53" customFormat="1" ht="20.100000000000001" customHeight="1">
      <c r="A136" s="54" t="s">
        <v>155</v>
      </c>
      <c r="B136" s="54" t="s">
        <v>156</v>
      </c>
      <c r="C136" s="50" t="s">
        <v>54</v>
      </c>
      <c r="D136" s="51">
        <v>1</v>
      </c>
      <c r="E136" s="52">
        <v>0</v>
      </c>
      <c r="F136" s="52">
        <f t="shared" si="4"/>
        <v>0</v>
      </c>
    </row>
    <row r="137" spans="1:126" s="53" customFormat="1" ht="20.100000000000001" customHeight="1">
      <c r="A137" s="54" t="s">
        <v>157</v>
      </c>
      <c r="B137" s="54" t="s">
        <v>158</v>
      </c>
      <c r="C137" s="50" t="s">
        <v>54</v>
      </c>
      <c r="D137" s="51">
        <v>2</v>
      </c>
      <c r="E137" s="52">
        <v>0</v>
      </c>
      <c r="F137" s="52">
        <f t="shared" si="4"/>
        <v>0</v>
      </c>
    </row>
    <row r="138" spans="1:126" s="53" customFormat="1" ht="20.100000000000001" customHeight="1">
      <c r="A138" s="54" t="s">
        <v>159</v>
      </c>
      <c r="B138" s="54" t="s">
        <v>160</v>
      </c>
      <c r="C138" s="50" t="s">
        <v>52</v>
      </c>
      <c r="D138" s="51">
        <v>1</v>
      </c>
      <c r="E138" s="52">
        <v>0</v>
      </c>
      <c r="F138" s="52">
        <f t="shared" si="4"/>
        <v>0</v>
      </c>
    </row>
    <row r="139" spans="1:126" s="53" customFormat="1" ht="20.100000000000001" customHeight="1">
      <c r="A139" s="54" t="s">
        <v>161</v>
      </c>
      <c r="B139" s="54" t="s">
        <v>162</v>
      </c>
      <c r="C139" s="50" t="s">
        <v>52</v>
      </c>
      <c r="D139" s="51">
        <v>1</v>
      </c>
      <c r="E139" s="52">
        <v>0</v>
      </c>
      <c r="F139" s="52">
        <f t="shared" si="4"/>
        <v>0</v>
      </c>
    </row>
    <row r="140" spans="1:126" s="53" customFormat="1" ht="20.100000000000001" customHeight="1">
      <c r="A140" s="54" t="s">
        <v>163</v>
      </c>
      <c r="B140" s="54" t="s">
        <v>164</v>
      </c>
      <c r="C140" s="50" t="s">
        <v>52</v>
      </c>
      <c r="D140" s="51">
        <v>1</v>
      </c>
      <c r="E140" s="52">
        <v>0</v>
      </c>
      <c r="F140" s="52">
        <f>E140*D140</f>
        <v>0</v>
      </c>
    </row>
    <row r="141" spans="1:126" s="53" customFormat="1" ht="29.1" customHeight="1">
      <c r="A141" s="85" t="s">
        <v>174</v>
      </c>
      <c r="B141" s="86"/>
      <c r="C141" s="86"/>
      <c r="D141" s="86"/>
      <c r="E141" s="87"/>
      <c r="F141" s="58">
        <f>SUM(F128:F140)</f>
        <v>0</v>
      </c>
    </row>
    <row r="142" spans="1:126" s="25" customFormat="1" ht="12.75">
      <c r="A142" s="23"/>
      <c r="B142" s="22"/>
      <c r="C142" s="23"/>
      <c r="D142" s="23"/>
      <c r="E142" s="24"/>
      <c r="F142" s="24"/>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row>
    <row r="143" spans="1:126" s="25" customFormat="1" ht="24.95" customHeight="1">
      <c r="A143" s="90" t="s">
        <v>176</v>
      </c>
      <c r="B143" s="91"/>
      <c r="C143" s="91"/>
      <c r="D143" s="92"/>
      <c r="E143" s="93">
        <f>F105+F114+F126+F141</f>
        <v>0</v>
      </c>
      <c r="F143" s="94"/>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row>
    <row r="144" spans="1:126" s="25" customFormat="1" ht="12.75">
      <c r="A144" s="23"/>
      <c r="B144" s="22"/>
      <c r="C144" s="23"/>
      <c r="D144" s="23"/>
      <c r="E144" s="24"/>
      <c r="F144" s="24"/>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row>
    <row r="145" spans="1:126" s="55" customFormat="1" ht="24.95" customHeight="1">
      <c r="A145" s="88" t="s">
        <v>6</v>
      </c>
      <c r="B145" s="89"/>
      <c r="C145" s="89"/>
      <c r="D145" s="89"/>
      <c r="E145" s="89"/>
      <c r="F145" s="89"/>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row>
    <row r="146" spans="1:126" s="55" customFormat="1" ht="29.1" customHeight="1">
      <c r="A146" s="70" t="s">
        <v>5</v>
      </c>
      <c r="B146" s="71"/>
      <c r="C146" s="71"/>
      <c r="D146" s="72"/>
      <c r="E146" s="73">
        <f>E95+E143</f>
        <v>0</v>
      </c>
      <c r="F146" s="74"/>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row>
    <row r="147" spans="1:126" s="55" customFormat="1" ht="19.5" customHeight="1">
      <c r="A147" s="95" t="s">
        <v>7</v>
      </c>
      <c r="B147" s="95"/>
      <c r="C147" s="95"/>
      <c r="D147" s="95"/>
      <c r="E147" s="95"/>
      <c r="F147" s="95"/>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row>
    <row r="148" spans="1:126" s="53" customFormat="1" ht="29.1" customHeight="1">
      <c r="A148" s="75" t="s">
        <v>10</v>
      </c>
      <c r="B148" s="76"/>
      <c r="C148" s="76"/>
      <c r="D148" s="76"/>
      <c r="E148" s="76"/>
      <c r="F148" s="77"/>
    </row>
    <row r="149" spans="1:126" s="53" customFormat="1" ht="20.100000000000001" customHeight="1">
      <c r="A149" s="56"/>
      <c r="B149" s="78" t="s">
        <v>8</v>
      </c>
      <c r="C149" s="78"/>
      <c r="D149" s="78"/>
      <c r="E149" s="78"/>
      <c r="F149" s="79"/>
    </row>
  </sheetData>
  <mergeCells count="32">
    <mergeCell ref="A97:F97"/>
    <mergeCell ref="A98:F98"/>
    <mergeCell ref="A100:F100"/>
    <mergeCell ref="A80:E80"/>
    <mergeCell ref="A59:F59"/>
    <mergeCell ref="A81:F81"/>
    <mergeCell ref="A93:E93"/>
    <mergeCell ref="A95:D95"/>
    <mergeCell ref="E95:F95"/>
    <mergeCell ref="B1:F4"/>
    <mergeCell ref="B8:F8"/>
    <mergeCell ref="A10:F10"/>
    <mergeCell ref="A11:F14"/>
    <mergeCell ref="A58:E58"/>
    <mergeCell ref="A15:F15"/>
    <mergeCell ref="A16:F16"/>
    <mergeCell ref="B6:F6"/>
    <mergeCell ref="A146:D146"/>
    <mergeCell ref="E146:F146"/>
    <mergeCell ref="A148:F148"/>
    <mergeCell ref="B149:F149"/>
    <mergeCell ref="A105:E105"/>
    <mergeCell ref="A114:E114"/>
    <mergeCell ref="A126:E126"/>
    <mergeCell ref="A141:E141"/>
    <mergeCell ref="A145:F145"/>
    <mergeCell ref="A143:D143"/>
    <mergeCell ref="E143:F143"/>
    <mergeCell ref="A147:F147"/>
    <mergeCell ref="A106:F106"/>
    <mergeCell ref="A115:F115"/>
    <mergeCell ref="A127:F127"/>
  </mergeCells>
  <phoneticPr fontId="0" type="noConversion"/>
  <printOptions horizontalCentered="1"/>
  <pageMargins left="0.2" right="0.2" top="0.25" bottom="0.5" header="0.3" footer="0.3"/>
  <pageSetup scale="46" fitToHeight="0"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E4EE930-FF4C-4AE5-8918-6BB6A8557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VanAllen, Christy</cp:lastModifiedBy>
  <cp:lastPrinted>2020-02-12T18:52:42Z</cp:lastPrinted>
  <dcterms:created xsi:type="dcterms:W3CDTF">1998-06-09T19:27:04Z</dcterms:created>
  <dcterms:modified xsi:type="dcterms:W3CDTF">2020-04-23T14:43:49Z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