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WORKAREA\Adam\ITB\B180377ANB Construction - Del Prado Blvd Resurfacing and ADA Improvements\2 - Draft Solicitation Docs\"/>
    </mc:Choice>
  </mc:AlternateContent>
  <bookViews>
    <workbookView xWindow="23025" yWindow="0" windowWidth="22905" windowHeight="9465" tabRatio="601"/>
  </bookViews>
  <sheets>
    <sheet name="Resurfacing Items" sheetId="4" r:id="rId1"/>
    <sheet name="ADA IMPROVEMENT ITEMS" sheetId="5" r:id="rId2"/>
    <sheet name="Road Segment" sheetId="6" r:id="rId3"/>
  </sheets>
  <calcPr calcId="162913"/>
</workbook>
</file>

<file path=xl/calcChain.xml><?xml version="1.0" encoding="utf-8"?>
<calcChain xmlns="http://schemas.openxmlformats.org/spreadsheetml/2006/main">
  <c r="G7" i="6" l="1"/>
  <c r="F35" i="4" l="1"/>
  <c r="F20" i="4" l="1"/>
  <c r="F21" i="4"/>
  <c r="F22" i="4"/>
  <c r="F23" i="4"/>
  <c r="F24" i="4"/>
  <c r="F25" i="4"/>
  <c r="F26" i="4"/>
  <c r="F27" i="4"/>
  <c r="F28" i="4"/>
  <c r="F29" i="4"/>
  <c r="F30" i="4"/>
  <c r="F31" i="4"/>
  <c r="F32" i="4"/>
  <c r="F33" i="4"/>
  <c r="F34" i="4"/>
  <c r="F36" i="4"/>
  <c r="F37" i="4"/>
  <c r="F38" i="4"/>
  <c r="F39" i="4"/>
  <c r="F19" i="4" l="1"/>
  <c r="L4" i="4" l="1"/>
  <c r="K4" i="4"/>
  <c r="I4" i="4"/>
  <c r="H4" i="4"/>
  <c r="H14" i="4"/>
  <c r="H12" i="4"/>
  <c r="Q7" i="4"/>
  <c r="H22" i="4"/>
  <c r="X14" i="4"/>
  <c r="L14" i="4"/>
  <c r="I14" i="4"/>
  <c r="X12" i="4"/>
  <c r="L12" i="4"/>
  <c r="I12" i="4"/>
  <c r="Z7" i="4"/>
  <c r="H7" i="4"/>
  <c r="H16" i="4"/>
  <c r="H17" i="4"/>
  <c r="H18" i="4"/>
  <c r="H19" i="4"/>
  <c r="H26" i="4"/>
  <c r="I7" i="4"/>
  <c r="K7" i="4"/>
  <c r="K16" i="4"/>
  <c r="K17" i="4"/>
  <c r="K18" i="4"/>
  <c r="K19" i="4"/>
  <c r="K26" i="4"/>
  <c r="L7" i="4"/>
  <c r="X40" i="4"/>
  <c r="X16" i="4"/>
  <c r="X18" i="4"/>
  <c r="X20" i="4"/>
  <c r="X22" i="4"/>
  <c r="X23" i="4"/>
  <c r="X26" i="4"/>
  <c r="X3" i="4"/>
  <c r="L18" i="4"/>
  <c r="I18" i="4"/>
  <c r="L26" i="4"/>
  <c r="I26" i="4"/>
  <c r="L40" i="4"/>
  <c r="K40" i="4"/>
  <c r="I40" i="4"/>
  <c r="H40" i="4"/>
  <c r="L17" i="4"/>
  <c r="I17" i="4"/>
  <c r="I16" i="4"/>
  <c r="I19" i="4"/>
  <c r="I22" i="4"/>
  <c r="L16" i="4"/>
  <c r="L19" i="4"/>
  <c r="L22" i="4"/>
  <c r="K22" i="4"/>
  <c r="K12" i="4"/>
  <c r="K14" i="4"/>
  <c r="F40" i="4" l="1"/>
  <c r="F42" i="4" s="1"/>
</calcChain>
</file>

<file path=xl/sharedStrings.xml><?xml version="1.0" encoding="utf-8"?>
<sst xmlns="http://schemas.openxmlformats.org/spreadsheetml/2006/main" count="206" uniqueCount="151">
  <si>
    <t>AMOUNT</t>
  </si>
  <si>
    <t>LS</t>
  </si>
  <si>
    <t>EA</t>
  </si>
  <si>
    <t xml:space="preserve">MOBILIZATION                                     </t>
  </si>
  <si>
    <t xml:space="preserve">MAINTENANCE OF TRAFFIC                           </t>
  </si>
  <si>
    <t xml:space="preserve"> </t>
  </si>
  <si>
    <t>LF</t>
  </si>
  <si>
    <t>SY</t>
  </si>
  <si>
    <t>TN</t>
  </si>
  <si>
    <t>UNIT PRICE</t>
  </si>
  <si>
    <t>PHASE I</t>
  </si>
  <si>
    <t>PHASE II</t>
  </si>
  <si>
    <t>18000/ac</t>
  </si>
  <si>
    <t>/ac</t>
  </si>
  <si>
    <t>2500/ac</t>
  </si>
  <si>
    <t>Area 10</t>
  </si>
  <si>
    <t>6000/ac</t>
  </si>
  <si>
    <t>COMPANY NAME:</t>
  </si>
  <si>
    <t>SOLICITATION:</t>
  </si>
  <si>
    <t>Section 0001 Roadway</t>
  </si>
  <si>
    <t>Item</t>
  </si>
  <si>
    <t>Description</t>
  </si>
  <si>
    <t>Unit</t>
  </si>
  <si>
    <t>Quantity</t>
  </si>
  <si>
    <t>Unit Price</t>
  </si>
  <si>
    <t>Extension</t>
  </si>
  <si>
    <t>Section 0001 Roadway Subtotal</t>
  </si>
  <si>
    <r>
      <t xml:space="preserve">Lee County, Florida Department of Transportation
</t>
    </r>
    <r>
      <rPr>
        <b/>
        <u/>
        <sz val="18"/>
        <rFont val="Arial"/>
        <family val="2"/>
      </rPr>
      <t>PROPOSAL FORM</t>
    </r>
  </si>
  <si>
    <t>Having carefully examined the Contract Documents, Contractor proposes to furnish the following which meeting these specifications.</t>
  </si>
  <si>
    <t xml:space="preserve">PROJECT TOTAL </t>
  </si>
  <si>
    <t>327- 70- 1</t>
  </si>
  <si>
    <t>425- 5</t>
  </si>
  <si>
    <t>101- 1</t>
  </si>
  <si>
    <t>102- 1</t>
  </si>
  <si>
    <t>425- 6</t>
  </si>
  <si>
    <t>MILLING EXIST ASPH PAVT, 1" AVG DEPTH</t>
  </si>
  <si>
    <t>MANHOLE, ADJUST</t>
  </si>
  <si>
    <t>VALVE BOXES, ADJUST</t>
  </si>
  <si>
    <t>ASPHALTIC CONCRETE TYPE S-III, 1" THICKNESS</t>
  </si>
  <si>
    <t>331- 3-100</t>
  </si>
  <si>
    <t>ASPHALTIC CONCRETE TYPE S-III, LEVELING COURSE</t>
  </si>
  <si>
    <t>331- 3-000</t>
  </si>
  <si>
    <t>120- 90</t>
  </si>
  <si>
    <t>LINEAR GRADING, SHLDR RESTORATION</t>
  </si>
  <si>
    <t>710- 111-01</t>
  </si>
  <si>
    <t>PAINTED PAVEMENT MARKINGS, STANDARD, WHITE, SOLID, 6"</t>
  </si>
  <si>
    <t>710- 111-31</t>
  </si>
  <si>
    <t>PAINTED PAVEMENT MARKINGS, STANDARD, WHITE, SKIP, 6" WIDE</t>
  </si>
  <si>
    <t>PAINTED PAVEMENT MARKINGS, STANDARD, YELLOW, SOLID, 6"</t>
  </si>
  <si>
    <t>PAINTED PAVEMENT MARKINGS, STANDARD, YELLOW, SKIP, 6" WIDE</t>
  </si>
  <si>
    <t>706- 3</t>
  </si>
  <si>
    <t>RETRO-REFLECTIVE PAVEMENT MARKERS</t>
  </si>
  <si>
    <t>711- 111-23</t>
  </si>
  <si>
    <t>THERMOPLASTIC, STANDARD, WHITE, SOLID 12" FOR CROSSWALK AND ROUNDABOUT</t>
  </si>
  <si>
    <t>THERMOPLASTIC, STANDARD, WHITE, SOLID, 18" FOR DIAGONALS AND CHEVRONS</t>
  </si>
  <si>
    <t>THERMOPLASTIC, STANDARD, WHITE, SOLID, 24" FOR STOP LINE AND CROSSWALK</t>
  </si>
  <si>
    <t>711- 111-24</t>
  </si>
  <si>
    <t>711- 111-25</t>
  </si>
  <si>
    <t>710- 112-01</t>
  </si>
  <si>
    <t>710- 112-31</t>
  </si>
  <si>
    <t>711-3</t>
  </si>
  <si>
    <t>711-4</t>
  </si>
  <si>
    <r>
      <rPr>
        <b/>
        <sz val="9"/>
        <rFont val="Arial"/>
        <family val="2"/>
      </rPr>
      <t>Contract Time:</t>
    </r>
    <r>
      <rPr>
        <sz val="9"/>
        <rFont val="Arial"/>
        <family val="2"/>
      </rPr>
      <t xml:space="preserve">
Commencement Date to Final Acceptance: </t>
    </r>
    <r>
      <rPr>
        <b/>
        <sz val="9"/>
        <rFont val="Arial"/>
        <family val="2"/>
      </rPr>
      <t>180 Calendar Days</t>
    </r>
    <r>
      <rPr>
        <sz val="9"/>
        <rFont val="Arial"/>
        <family val="2"/>
      </rPr>
      <t xml:space="preserve"> 
</t>
    </r>
    <r>
      <rPr>
        <b/>
        <sz val="9"/>
        <rFont val="Arial"/>
        <family val="2"/>
      </rPr>
      <t xml:space="preserve">Pricing: </t>
    </r>
    <r>
      <rPr>
        <sz val="9"/>
        <rFont val="Arial"/>
        <family val="2"/>
      </rPr>
      <t xml:space="preserve">                                                                                                                                                                                                                                                                                                                                                                                                                                                          Pricing shall be inclusive of all labor, equipment, supplies, overhead, profit, material, and any other incidental costs required to perform and complete all work as specified in the Contract Documents. 
The Excel document contains formulas for convenience, however it is the Contractor’s responsibility to verify all pricing and calculations are CORRECT.  Lee County is not responsible for errors in formulas or calculations contained within Excel document(s).  REMINDER: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t>
    </r>
  </si>
  <si>
    <t>PAVMENT MESSAGE THERMO</t>
  </si>
  <si>
    <t>DIRECTIONAL ARROW THERMO</t>
  </si>
  <si>
    <t xml:space="preserve">  Del Prado ADA Intersection Improvements</t>
  </si>
  <si>
    <t>Coralwood Center Entrtance to Coral Point Drive Project No: 6079</t>
  </si>
  <si>
    <r>
      <rPr>
        <b/>
        <u/>
        <sz val="11"/>
        <rFont val="Calibri"/>
        <family val="2"/>
      </rPr>
      <t>Pay Item No.</t>
    </r>
  </si>
  <si>
    <r>
      <rPr>
        <b/>
        <u/>
        <sz val="11"/>
        <rFont val="Calibri"/>
        <family val="2"/>
      </rPr>
      <t>Description</t>
    </r>
  </si>
  <si>
    <r>
      <rPr>
        <b/>
        <u/>
        <sz val="11"/>
        <rFont val="Calibri"/>
        <family val="2"/>
      </rPr>
      <t>Quantity</t>
    </r>
  </si>
  <si>
    <t>Roadway  Component</t>
  </si>
  <si>
    <r>
      <rPr>
        <sz val="11"/>
        <rFont val="Calibri"/>
        <family val="2"/>
      </rPr>
      <t>110‐1</t>
    </r>
  </si>
  <si>
    <t>CURB AND GUTTER REMOVAL</t>
  </si>
  <si>
    <r>
      <rPr>
        <sz val="11"/>
        <rFont val="Calibri"/>
        <family val="2"/>
      </rPr>
      <t>110‐1‐1</t>
    </r>
  </si>
  <si>
    <t>CLEARING AND GRUBBING</t>
  </si>
  <si>
    <t>AC</t>
  </si>
  <si>
    <r>
      <rPr>
        <sz val="11"/>
        <rFont val="Calibri"/>
        <family val="2"/>
      </rPr>
      <t>110‐4</t>
    </r>
  </si>
  <si>
    <t>REMOVAL OF EXISTING CONCRETE PAVEMENT</t>
  </si>
  <si>
    <r>
      <rPr>
        <sz val="11"/>
        <rFont val="Calibri"/>
        <family val="2"/>
      </rPr>
      <t>285‐709</t>
    </r>
  </si>
  <si>
    <t>OPTIONAL BASE, BASE GROUP 9</t>
  </si>
  <si>
    <r>
      <rPr>
        <sz val="11"/>
        <rFont val="Calibri"/>
        <family val="2"/>
      </rPr>
      <t>327‐1</t>
    </r>
  </si>
  <si>
    <r>
      <rPr>
        <sz val="11"/>
        <rFont val="Calibri"/>
        <family val="2"/>
      </rPr>
      <t>333‐1</t>
    </r>
  </si>
  <si>
    <r>
      <rPr>
        <sz val="11"/>
        <rFont val="Calibri"/>
        <family val="2"/>
      </rPr>
      <t>ASPHALTIC CONCRETE, S‐1 (2 1/2")</t>
    </r>
  </si>
  <si>
    <r>
      <rPr>
        <sz val="11"/>
        <rFont val="Calibri"/>
        <family val="2"/>
      </rPr>
      <t>333‐2</t>
    </r>
  </si>
  <si>
    <r>
      <rPr>
        <sz val="11"/>
        <rFont val="Calibri"/>
        <family val="2"/>
      </rPr>
      <t>ASPHALTIC CONCRETE, S‐3 (1")</t>
    </r>
  </si>
  <si>
    <r>
      <rPr>
        <sz val="11"/>
        <rFont val="Calibri"/>
        <family val="2"/>
      </rPr>
      <t>425‐6</t>
    </r>
  </si>
  <si>
    <t>ADJUSTING VALVE</t>
  </si>
  <si>
    <r>
      <rPr>
        <sz val="11"/>
        <rFont val="Calibri"/>
        <family val="2"/>
      </rPr>
      <t>425‐7</t>
    </r>
  </si>
  <si>
    <t>REPLACE MANHOLE COVER</t>
  </si>
  <si>
    <r>
      <rPr>
        <sz val="11"/>
        <rFont val="Calibri"/>
        <family val="2"/>
      </rPr>
      <t>520‐1‐10</t>
    </r>
  </si>
  <si>
    <t>CONCRETE CURB &amp; GUTTER, TYPE F</t>
  </si>
  <si>
    <r>
      <rPr>
        <sz val="11"/>
        <rFont val="Calibri"/>
        <family val="2"/>
      </rPr>
      <t>520‐2‐4</t>
    </r>
  </si>
  <si>
    <t>CONCRETE CURB, TYPE D</t>
  </si>
  <si>
    <r>
      <rPr>
        <sz val="11"/>
        <rFont val="Calibri"/>
        <family val="2"/>
      </rPr>
      <t>520‐70</t>
    </r>
  </si>
  <si>
    <t>CONCRETE TRAFFIC SEPARATOR, 4' WIDTH</t>
  </si>
  <si>
    <r>
      <rPr>
        <sz val="11"/>
        <rFont val="Calibri"/>
        <family val="2"/>
      </rPr>
      <t>522‐2</t>
    </r>
  </si>
  <si>
    <t>SIDEWALK CONCRETE, 6" THICK</t>
  </si>
  <si>
    <r>
      <rPr>
        <sz val="11"/>
        <rFont val="Calibri"/>
        <family val="2"/>
      </rPr>
      <t>527‐2</t>
    </r>
  </si>
  <si>
    <t>DETECTABLE  WARNINGS</t>
  </si>
  <si>
    <t>SF</t>
  </si>
  <si>
    <r>
      <rPr>
        <sz val="11"/>
        <rFont val="Calibri"/>
        <family val="2"/>
      </rPr>
      <t>570‐1‐2</t>
    </r>
  </si>
  <si>
    <t>PERFORMANCE TURF, SOD</t>
  </si>
  <si>
    <r>
      <rPr>
        <sz val="11"/>
        <rFont val="Calibri"/>
        <family val="2"/>
      </rPr>
      <t>630‐2‐11</t>
    </r>
  </si>
  <si>
    <t>CONDUIT, F&amp;I, OPEN TRENCH</t>
  </si>
  <si>
    <r>
      <rPr>
        <sz val="11"/>
        <rFont val="Calibri"/>
        <family val="2"/>
      </rPr>
      <t>630‐2‐12</t>
    </r>
  </si>
  <si>
    <t>CONDUIT, F&amp;I, DIRECTIONAL BORE</t>
  </si>
  <si>
    <r>
      <rPr>
        <sz val="11"/>
        <rFont val="Calibri"/>
        <family val="2"/>
      </rPr>
      <t>632‐7‐2</t>
    </r>
  </si>
  <si>
    <r>
      <rPr>
        <sz val="11"/>
        <rFont val="Calibri"/>
        <family val="2"/>
      </rPr>
      <t>SIGNAL CABLE‐ REPAIR/REPLACE/OTHER, FURNISH &amp; INSTALL</t>
    </r>
  </si>
  <si>
    <r>
      <rPr>
        <sz val="11"/>
        <rFont val="Calibri"/>
        <family val="2"/>
      </rPr>
      <t>635‐2‐11</t>
    </r>
  </si>
  <si>
    <t>PULL &amp; SPLICE BOX, F&amp;I, 17" X 30" X 12"</t>
  </si>
  <si>
    <r>
      <rPr>
        <sz val="11"/>
        <rFont val="Calibri"/>
        <family val="2"/>
      </rPr>
      <t>646‐1‐11</t>
    </r>
  </si>
  <si>
    <t>ALUMINUM SIGNALS POLE,F&amp;I,PEDESTRIAN DETECTOR POST</t>
  </si>
  <si>
    <r>
      <rPr>
        <sz val="11"/>
        <rFont val="Calibri"/>
        <family val="2"/>
      </rPr>
      <t>646‐1‐40</t>
    </r>
  </si>
  <si>
    <t>ALUMINUM SIGNALS POLE, RELOCATE, PEDESTAL</t>
  </si>
  <si>
    <r>
      <rPr>
        <sz val="11"/>
        <rFont val="Calibri"/>
        <family val="2"/>
      </rPr>
      <t>646‐1‐60</t>
    </r>
  </si>
  <si>
    <t>ALUMINUM SIGNALS POLE,REMOVAL</t>
  </si>
  <si>
    <r>
      <rPr>
        <sz val="11"/>
        <rFont val="Calibri"/>
        <family val="2"/>
      </rPr>
      <t>653‐1‐11</t>
    </r>
  </si>
  <si>
    <t>PEDESTRIAN SIGNAL, FURNISH &amp; INSTALL LED COUNTDOWN, 1 WAY</t>
  </si>
  <si>
    <t>AS</t>
  </si>
  <si>
    <r>
      <rPr>
        <sz val="11"/>
        <rFont val="Calibri"/>
        <family val="2"/>
      </rPr>
      <t>653‐1‐40</t>
    </r>
  </si>
  <si>
    <t>PEDESTRIAN SIGNAL, RELOCATE</t>
  </si>
  <si>
    <r>
      <rPr>
        <sz val="11"/>
        <rFont val="Calibri"/>
        <family val="2"/>
      </rPr>
      <t>665‐1‐11</t>
    </r>
  </si>
  <si>
    <r>
      <rPr>
        <sz val="11"/>
        <color rgb="FF192C3F"/>
        <rFont val="Calibri"/>
        <family val="2"/>
      </rPr>
      <t>PEDESTRIAN DETECTOR, FURNISH &amp; INSTALL, STANDARD</t>
    </r>
  </si>
  <si>
    <r>
      <rPr>
        <sz val="11"/>
        <rFont val="Calibri"/>
        <family val="2"/>
      </rPr>
      <t>665‐1‐40</t>
    </r>
  </si>
  <si>
    <t>PEDESTRIAN DETECTOR, RELOCATE, STANDARD</t>
  </si>
  <si>
    <r>
      <rPr>
        <sz val="11"/>
        <rFont val="Calibri"/>
        <family val="2"/>
      </rPr>
      <t>710‐11‐290</t>
    </r>
  </si>
  <si>
    <t>PAINTED PVT MARKINSGS, STD, YELLOW, ISLANDNOSE</t>
  </si>
  <si>
    <r>
      <rPr>
        <sz val="11"/>
        <rFont val="Calibri"/>
        <family val="2"/>
      </rPr>
      <t>711‐11‐123</t>
    </r>
  </si>
  <si>
    <t>THERMOPLASTIC, STANDARD, WHITE, SOLID, 12"</t>
  </si>
  <si>
    <r>
      <rPr>
        <sz val="11"/>
        <rFont val="Calibri"/>
        <family val="2"/>
      </rPr>
      <t>711‐11‐125</t>
    </r>
  </si>
  <si>
    <t>THERMOPLASTIC, STANDARD, WHITE, SOLID, 24"</t>
  </si>
  <si>
    <r>
      <rPr>
        <sz val="11"/>
        <rFont val="Calibri"/>
        <family val="2"/>
      </rPr>
      <t>711‐16‐201</t>
    </r>
  </si>
  <si>
    <t>THERMOPLASTIC, STANDARD, YELLOW, SOLID, 6"</t>
  </si>
  <si>
    <t>PROJECT TOTAL</t>
  </si>
  <si>
    <t>Item Cost</t>
  </si>
  <si>
    <t>Total</t>
  </si>
  <si>
    <t xml:space="preserve">                                 COUNTYWIDE RESURFACING ROADWAY IMPROVEMENT</t>
  </si>
  <si>
    <t xml:space="preserve">                                                 CW Del Prado Blvd 2018</t>
  </si>
  <si>
    <t>Del Prado-FY-2018</t>
  </si>
  <si>
    <t xml:space="preserve">Bid No:  </t>
  </si>
  <si>
    <t xml:space="preserve">                                                           Contractor:_____________________</t>
  </si>
  <si>
    <t>StreetName</t>
  </si>
  <si>
    <t>From</t>
  </si>
  <si>
    <t>To</t>
  </si>
  <si>
    <t>Wd Ft</t>
  </si>
  <si>
    <t>Ln Ft</t>
  </si>
  <si>
    <t>Tons</t>
  </si>
  <si>
    <t>DEL PRADO BLVD</t>
  </si>
  <si>
    <t>Veterans Pkwy</t>
  </si>
  <si>
    <t>Coral Point Dr</t>
  </si>
  <si>
    <t>B180377ANB Construction – Del Prado Blvd Resurfacing and ADA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</si>
</sst>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4" formatCode="_(&quot;$&quot;* #,##0.00_);_(&quot;$&quot;* \(#,##0.00\);_(&quot;$&quot;* &quot;-&quot;??_);_(@_)"/>
    <numFmt numFmtId="164" formatCode="&quot;$&quot;#,##0.00"/>
    <numFmt numFmtId="165" formatCode="#,##0.000"/>
    <numFmt numFmtId="166" formatCode="###0;###0"/>
    <numFmt numFmtId="167" formatCode="\$#,##0.00;\$#,##0.00"/>
    <numFmt numFmtId="168" formatCode="###0.000;###0.000"/>
    <numFmt numFmtId="169" formatCode="\$###0.00;\$###0.00"/>
    <numFmt numFmtId="170" formatCode="###0.00;###0.00"/>
    <numFmt numFmtId="171" formatCode="###0.0;###0.0"/>
    <numFmt numFmtId="172" formatCode="#,##0.0"/>
    <numFmt numFmtId="173" formatCode="&quot;$&quot;#,##0"/>
  </numFmts>
  <fonts count="39" x14ac:knownFonts="1">
    <font>
      <sz val="10"/>
      <name val="Arial"/>
    </font>
    <font>
      <sz val="10"/>
      <name val="Arial"/>
      <family val="2"/>
    </font>
    <font>
      <sz val="12"/>
      <name val="Arial"/>
      <family val="2"/>
    </font>
    <font>
      <b/>
      <sz val="12"/>
      <name val="Arial"/>
      <family val="2"/>
    </font>
    <font>
      <sz val="10"/>
      <name val="Arial"/>
      <family val="2"/>
    </font>
    <font>
      <b/>
      <sz val="10"/>
      <name val="Arial"/>
      <family val="2"/>
    </font>
    <font>
      <sz val="12"/>
      <color indexed="10"/>
      <name val="Arial"/>
      <family val="2"/>
    </font>
    <font>
      <sz val="12"/>
      <color indexed="57"/>
      <name val="Arial"/>
      <family val="2"/>
    </font>
    <font>
      <sz val="12"/>
      <color indexed="12"/>
      <name val="Arial"/>
      <family val="2"/>
    </font>
    <font>
      <sz val="10"/>
      <color indexed="57"/>
      <name val="Arial"/>
      <family val="2"/>
    </font>
    <font>
      <b/>
      <sz val="16"/>
      <name val="Arial"/>
      <family val="2"/>
    </font>
    <font>
      <sz val="16"/>
      <name val="Arial"/>
      <family val="2"/>
    </font>
    <font>
      <sz val="18"/>
      <name val="Arial"/>
      <family val="2"/>
    </font>
    <font>
      <b/>
      <u/>
      <sz val="18"/>
      <name val="Arial"/>
      <family val="2"/>
    </font>
    <font>
      <b/>
      <sz val="9"/>
      <name val="Arial"/>
      <family val="2"/>
    </font>
    <font>
      <sz val="9"/>
      <name val="Arial"/>
      <family val="2"/>
    </font>
    <font>
      <sz val="11"/>
      <color rgb="FFFF0000"/>
      <name val="Calibri"/>
      <family val="2"/>
      <scheme val="minor"/>
    </font>
    <font>
      <b/>
      <sz val="14"/>
      <name val="Calibri"/>
      <family val="2"/>
    </font>
    <font>
      <b/>
      <sz val="14"/>
      <color rgb="FF000000"/>
      <name val="Times New Roman"/>
      <family val="1"/>
    </font>
    <font>
      <sz val="10"/>
      <name val="Calibri"/>
      <family val="2"/>
    </font>
    <font>
      <sz val="10"/>
      <color rgb="FF000000"/>
      <name val="Times New Roman"/>
      <family val="1"/>
    </font>
    <font>
      <b/>
      <sz val="11"/>
      <name val="Calibri"/>
      <family val="2"/>
    </font>
    <font>
      <b/>
      <u/>
      <sz val="11"/>
      <name val="Calibri"/>
      <family val="2"/>
    </font>
    <font>
      <sz val="11"/>
      <color rgb="FF000000"/>
      <name val="Times New Roman"/>
      <family val="1"/>
    </font>
    <font>
      <sz val="11"/>
      <name val="Calibri"/>
      <family val="2"/>
    </font>
    <font>
      <sz val="11"/>
      <color rgb="FF000000"/>
      <name val="Calibri"/>
      <family val="2"/>
    </font>
    <font>
      <sz val="11"/>
      <color rgb="FF192C3F"/>
      <name val="Calibri"/>
      <family val="2"/>
    </font>
    <font>
      <b/>
      <i/>
      <sz val="11"/>
      <name val="Calibri"/>
      <family val="2"/>
    </font>
    <font>
      <b/>
      <i/>
      <sz val="11"/>
      <color rgb="FF000000"/>
      <name val="Calibri"/>
      <family val="2"/>
    </font>
    <font>
      <b/>
      <u/>
      <sz val="10"/>
      <name val="Arial"/>
      <family val="2"/>
    </font>
    <font>
      <b/>
      <u/>
      <sz val="10"/>
      <color rgb="FFFF0000"/>
      <name val="Arial"/>
      <family val="2"/>
    </font>
    <font>
      <b/>
      <sz val="10"/>
      <color rgb="FFFF0000"/>
      <name val="Arial"/>
      <family val="2"/>
    </font>
    <font>
      <sz val="10"/>
      <color rgb="FFFF0000"/>
      <name val="Arial"/>
      <family val="2"/>
    </font>
    <font>
      <sz val="9"/>
      <color indexed="10"/>
      <name val="Arial"/>
      <family val="2"/>
    </font>
    <font>
      <b/>
      <sz val="11"/>
      <name val="Arial"/>
      <family val="2"/>
    </font>
    <font>
      <b/>
      <sz val="8"/>
      <name val="Arial"/>
      <family val="2"/>
    </font>
    <font>
      <sz val="10"/>
      <color indexed="8"/>
      <name val="Arial"/>
      <family val="2"/>
    </font>
    <font>
      <sz val="11"/>
      <name val="Calibri"/>
      <family val="2"/>
      <scheme val="minor"/>
    </font>
    <font>
      <b/>
      <sz val="10"/>
      <color indexed="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indexed="0"/>
      </patternFill>
    </fill>
    <fill>
      <patternFill patternType="solid">
        <fgColor indexed="22"/>
        <bgColor indexed="0"/>
      </patternFill>
    </fill>
    <fill>
      <patternFill patternType="solid">
        <fgColor theme="0" tint="-0.249977111117893"/>
        <bgColor indexed="64"/>
      </patternFill>
    </fill>
    <fill>
      <patternFill patternType="solid">
        <fgColor theme="2" tint="-9.9978637043366805E-2"/>
        <bgColor indexed="8"/>
      </patternFill>
    </fill>
    <fill>
      <patternFill patternType="solid">
        <fgColor theme="2" tint="-9.9978637043366805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0" fontId="4" fillId="0" borderId="0"/>
    <xf numFmtId="0" fontId="1" fillId="0" borderId="0"/>
    <xf numFmtId="0" fontId="36" fillId="0" borderId="0"/>
  </cellStyleXfs>
  <cellXfs count="161">
    <xf numFmtId="0" fontId="0" fillId="0" borderId="0" xfId="0"/>
    <xf numFmtId="0" fontId="2" fillId="0" borderId="0" xfId="0" applyFont="1" applyFill="1" applyBorder="1"/>
    <xf numFmtId="0" fontId="3" fillId="0" borderId="0" xfId="0" applyFont="1" applyFill="1"/>
    <xf numFmtId="0" fontId="2" fillId="0" borderId="0" xfId="0" applyFont="1" applyFill="1"/>
    <xf numFmtId="0" fontId="3" fillId="0" borderId="0" xfId="0" applyFont="1" applyFill="1" applyAlignment="1">
      <alignment horizontal="center"/>
    </xf>
    <xf numFmtId="0" fontId="0" fillId="0" borderId="0" xfId="0" applyFill="1"/>
    <xf numFmtId="0" fontId="0" fillId="0" borderId="0" xfId="0" applyFill="1" applyBorder="1"/>
    <xf numFmtId="0" fontId="3" fillId="0" borderId="0" xfId="0" applyFont="1" applyFill="1" applyBorder="1"/>
    <xf numFmtId="44" fontId="8" fillId="0" borderId="2" xfId="1" applyFont="1" applyFill="1" applyBorder="1" applyAlignment="1">
      <alignment horizontal="right"/>
    </xf>
    <xf numFmtId="44" fontId="8" fillId="0" borderId="5" xfId="1" applyFont="1" applyFill="1" applyBorder="1" applyAlignment="1">
      <alignment horizontal="right"/>
    </xf>
    <xf numFmtId="44" fontId="8" fillId="0" borderId="6" xfId="1" applyFont="1" applyFill="1" applyBorder="1" applyAlignment="1">
      <alignment horizontal="right"/>
    </xf>
    <xf numFmtId="44" fontId="6" fillId="0" borderId="4" xfId="1" applyFont="1" applyFill="1" applyBorder="1" applyAlignment="1">
      <alignment horizontal="right"/>
    </xf>
    <xf numFmtId="44" fontId="6" fillId="0" borderId="5" xfId="1" applyFont="1" applyFill="1" applyBorder="1" applyAlignment="1">
      <alignment horizontal="right"/>
    </xf>
    <xf numFmtId="44" fontId="6" fillId="0" borderId="6" xfId="1" applyFont="1" applyFill="1" applyBorder="1" applyAlignment="1">
      <alignment horizontal="right"/>
    </xf>
    <xf numFmtId="44" fontId="6" fillId="0" borderId="2" xfId="1" applyFont="1" applyFill="1" applyBorder="1" applyAlignment="1">
      <alignment horizontal="right"/>
    </xf>
    <xf numFmtId="44" fontId="8" fillId="0" borderId="5" xfId="1" applyFont="1" applyFill="1" applyBorder="1"/>
    <xf numFmtId="44" fontId="8" fillId="0" borderId="6" xfId="1" applyFont="1" applyFill="1" applyBorder="1"/>
    <xf numFmtId="44" fontId="6" fillId="0" borderId="4" xfId="1" applyFont="1" applyFill="1" applyBorder="1"/>
    <xf numFmtId="44" fontId="6" fillId="0" borderId="5" xfId="1" applyFont="1" applyFill="1" applyBorder="1"/>
    <xf numFmtId="44" fontId="6" fillId="0" borderId="6" xfId="1" applyFont="1" applyFill="1" applyBorder="1"/>
    <xf numFmtId="0" fontId="9" fillId="0" borderId="0" xfId="0" applyFont="1" applyFill="1"/>
    <xf numFmtId="164" fontId="7" fillId="0" borderId="6" xfId="0" applyNumberFormat="1" applyFont="1" applyFill="1" applyBorder="1"/>
    <xf numFmtId="164" fontId="7" fillId="0" borderId="0" xfId="0" applyNumberFormat="1" applyFont="1" applyFill="1" applyBorder="1"/>
    <xf numFmtId="0" fontId="3" fillId="0" borderId="18" xfId="0" applyFont="1" applyFill="1" applyBorder="1" applyAlignment="1">
      <alignment vertical="center"/>
    </xf>
    <xf numFmtId="0" fontId="3" fillId="0" borderId="3"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44" fontId="8" fillId="0" borderId="2" xfId="1" applyFont="1" applyFill="1" applyBorder="1"/>
    <xf numFmtId="0" fontId="0" fillId="0" borderId="12" xfId="0" applyBorder="1"/>
    <xf numFmtId="0" fontId="0" fillId="0" borderId="17" xfId="0" applyBorder="1"/>
    <xf numFmtId="0" fontId="11" fillId="0" borderId="0" xfId="0" applyFont="1" applyBorder="1" applyAlignment="1">
      <alignment horizontal="center" wrapText="1"/>
    </xf>
    <xf numFmtId="0" fontId="0" fillId="0" borderId="0" xfId="0" applyBorder="1"/>
    <xf numFmtId="0" fontId="0" fillId="0" borderId="0" xfId="0" applyBorder="1" applyAlignment="1">
      <alignment horizontal="center"/>
    </xf>
    <xf numFmtId="0" fontId="5" fillId="0" borderId="17" xfId="0" applyFont="1" applyBorder="1"/>
    <xf numFmtId="0" fontId="4" fillId="0" borderId="20" xfId="0" applyFont="1" applyBorder="1"/>
    <xf numFmtId="0" fontId="0" fillId="0" borderId="20" xfId="0" applyBorder="1"/>
    <xf numFmtId="0" fontId="0" fillId="0" borderId="20" xfId="0" applyBorder="1" applyAlignment="1">
      <alignment horizontal="center"/>
    </xf>
    <xf numFmtId="44" fontId="11" fillId="0" borderId="0" xfId="0" applyNumberFormat="1" applyFont="1" applyBorder="1" applyAlignment="1">
      <alignment horizontal="center" wrapText="1"/>
    </xf>
    <xf numFmtId="44" fontId="4" fillId="0" borderId="18" xfId="0" applyNumberFormat="1" applyFont="1" applyBorder="1" applyAlignment="1">
      <alignment horizontal="center" wrapText="1"/>
    </xf>
    <xf numFmtId="44" fontId="0" fillId="0" borderId="0" xfId="0" applyNumberFormat="1" applyFill="1" applyBorder="1" applyAlignment="1">
      <alignment horizontal="center" vertical="center"/>
    </xf>
    <xf numFmtId="44" fontId="4" fillId="0" borderId="18" xfId="0" applyNumberFormat="1" applyFont="1" applyFill="1" applyBorder="1" applyAlignment="1">
      <alignment horizontal="center" vertical="center"/>
    </xf>
    <xf numFmtId="44" fontId="0" fillId="0" borderId="20" xfId="0" applyNumberFormat="1" applyFill="1" applyBorder="1" applyAlignment="1">
      <alignment horizontal="center" vertical="center"/>
    </xf>
    <xf numFmtId="44" fontId="4" fillId="0" borderId="28" xfId="0" applyNumberFormat="1" applyFont="1" applyFill="1" applyBorder="1" applyAlignment="1">
      <alignment horizontal="center" vertical="center"/>
    </xf>
    <xf numFmtId="44" fontId="0" fillId="0" borderId="0" xfId="0" applyNumberFormat="1" applyFill="1"/>
    <xf numFmtId="44" fontId="0" fillId="0" borderId="0" xfId="0" applyNumberFormat="1" applyFill="1" applyAlignment="1">
      <alignment horizontal="left"/>
    </xf>
    <xf numFmtId="44" fontId="3" fillId="0" borderId="0" xfId="0" applyNumberFormat="1" applyFont="1" applyFill="1" applyAlignment="1">
      <alignment horizontal="center"/>
    </xf>
    <xf numFmtId="44" fontId="3" fillId="0" borderId="0" xfId="0" applyNumberFormat="1" applyFont="1" applyFill="1" applyAlignment="1">
      <alignment horizontal="left"/>
    </xf>
    <xf numFmtId="44" fontId="3" fillId="0" borderId="24" xfId="0" applyNumberFormat="1" applyFont="1" applyFill="1" applyBorder="1" applyAlignment="1">
      <alignment horizontal="center" vertical="center"/>
    </xf>
    <xf numFmtId="44" fontId="3" fillId="0" borderId="25" xfId="0" applyNumberFormat="1" applyFont="1" applyFill="1" applyBorder="1" applyAlignment="1">
      <alignment horizontal="center" vertical="center"/>
    </xf>
    <xf numFmtId="44" fontId="3" fillId="0" borderId="10" xfId="0" applyNumberFormat="1" applyFont="1" applyFill="1" applyBorder="1" applyAlignment="1"/>
    <xf numFmtId="44" fontId="2" fillId="0" borderId="0" xfId="0" applyNumberFormat="1" applyFont="1" applyFill="1"/>
    <xf numFmtId="44" fontId="2" fillId="0" borderId="0" xfId="0" applyNumberFormat="1" applyFont="1" applyFill="1" applyAlignment="1">
      <alignment horizontal="left"/>
    </xf>
    <xf numFmtId="44" fontId="10" fillId="0" borderId="22" xfId="1" applyNumberFormat="1" applyFont="1" applyFill="1" applyBorder="1" applyAlignment="1"/>
    <xf numFmtId="49" fontId="3" fillId="0" borderId="11" xfId="0" applyNumberFormat="1" applyFont="1" applyFill="1" applyBorder="1" applyAlignment="1">
      <alignment horizontal="right"/>
    </xf>
    <xf numFmtId="0" fontId="0" fillId="0" borderId="9" xfId="0" applyBorder="1" applyAlignment="1">
      <alignment horizontal="right"/>
    </xf>
    <xf numFmtId="44" fontId="8" fillId="0" borderId="0" xfId="1" applyFont="1" applyFill="1" applyBorder="1"/>
    <xf numFmtId="44" fontId="6" fillId="0" borderId="0" xfId="1" applyFont="1" applyFill="1" applyBorder="1"/>
    <xf numFmtId="49" fontId="2" fillId="0" borderId="31" xfId="0" applyNumberFormat="1" applyFont="1" applyFill="1" applyBorder="1" applyAlignment="1">
      <alignment vertical="center"/>
    </xf>
    <xf numFmtId="0" fontId="2" fillId="0" borderId="29" xfId="0" applyFont="1" applyFill="1" applyBorder="1" applyAlignment="1">
      <alignment vertical="center"/>
    </xf>
    <xf numFmtId="0" fontId="2" fillId="0" borderId="29" xfId="0" applyFont="1" applyFill="1" applyBorder="1" applyAlignment="1">
      <alignment horizontal="center" vertical="center"/>
    </xf>
    <xf numFmtId="165" fontId="2" fillId="0" borderId="26" xfId="0" applyNumberFormat="1" applyFont="1" applyFill="1" applyBorder="1" applyAlignment="1">
      <alignment vertical="center"/>
    </xf>
    <xf numFmtId="44" fontId="2" fillId="0" borderId="15" xfId="0" applyNumberFormat="1" applyFont="1" applyFill="1" applyBorder="1" applyAlignment="1">
      <alignment vertical="center"/>
    </xf>
    <xf numFmtId="44" fontId="2" fillId="0" borderId="19" xfId="0" applyNumberFormat="1" applyFont="1" applyFill="1" applyBorder="1" applyAlignment="1">
      <alignment vertical="center"/>
    </xf>
    <xf numFmtId="49" fontId="2" fillId="0" borderId="21" xfId="0" applyNumberFormat="1" applyFont="1" applyFill="1" applyBorder="1" applyAlignment="1">
      <alignment vertical="center"/>
    </xf>
    <xf numFmtId="0" fontId="2" fillId="0" borderId="32" xfId="0" applyFont="1" applyFill="1" applyBorder="1" applyAlignment="1">
      <alignment vertical="center"/>
    </xf>
    <xf numFmtId="0" fontId="2" fillId="0" borderId="33" xfId="0" applyFont="1" applyFill="1" applyBorder="1" applyAlignment="1">
      <alignment horizontal="center" vertical="center"/>
    </xf>
    <xf numFmtId="165" fontId="2" fillId="0" borderId="2" xfId="0" applyNumberFormat="1" applyFont="1" applyFill="1" applyBorder="1" applyAlignment="1">
      <alignment vertical="center"/>
    </xf>
    <xf numFmtId="44" fontId="2" fillId="0" borderId="1" xfId="0" applyNumberFormat="1" applyFont="1" applyFill="1" applyBorder="1" applyAlignment="1">
      <alignment vertical="center"/>
    </xf>
    <xf numFmtId="49" fontId="2" fillId="0" borderId="14" xfId="0" applyNumberFormat="1" applyFont="1" applyFill="1" applyBorder="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center" vertical="center"/>
    </xf>
    <xf numFmtId="49" fontId="2" fillId="0" borderId="4" xfId="0" applyNumberFormat="1"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2" applyFont="1" applyFill="1" applyBorder="1"/>
    <xf numFmtId="0" fontId="2" fillId="0" borderId="1" xfId="2" applyFont="1" applyFill="1" applyBorder="1" applyAlignment="1">
      <alignment horizontal="center"/>
    </xf>
    <xf numFmtId="165" fontId="2" fillId="0" borderId="1" xfId="2" applyNumberFormat="1" applyFont="1" applyFill="1" applyBorder="1" applyProtection="1">
      <protection locked="0"/>
    </xf>
    <xf numFmtId="0" fontId="2" fillId="0" borderId="30" xfId="2" applyFont="1" applyFill="1" applyBorder="1"/>
    <xf numFmtId="0" fontId="2" fillId="0" borderId="30" xfId="2" applyFont="1" applyFill="1" applyBorder="1" applyAlignment="1">
      <alignment horizontal="center"/>
    </xf>
    <xf numFmtId="165" fontId="2" fillId="0" borderId="34" xfId="2" applyNumberFormat="1" applyFont="1" applyFill="1" applyBorder="1" applyProtection="1">
      <protection locked="0"/>
    </xf>
    <xf numFmtId="0" fontId="0" fillId="0" borderId="0" xfId="0" applyFill="1" applyBorder="1" applyAlignment="1">
      <alignment horizontal="left" vertical="top"/>
    </xf>
    <xf numFmtId="0" fontId="21" fillId="0" borderId="35" xfId="0" applyFont="1" applyFill="1" applyBorder="1" applyAlignment="1">
      <alignment horizontal="left" vertical="top" wrapText="1"/>
    </xf>
    <xf numFmtId="0" fontId="21" fillId="0" borderId="35" xfId="0" applyFont="1" applyFill="1" applyBorder="1" applyAlignment="1">
      <alignment horizontal="center" vertical="top" wrapText="1"/>
    </xf>
    <xf numFmtId="0" fontId="23" fillId="0" borderId="35" xfId="0" applyFont="1" applyFill="1" applyBorder="1" applyAlignment="1">
      <alignment horizontal="left" vertical="top" wrapText="1"/>
    </xf>
    <xf numFmtId="0" fontId="24" fillId="0" borderId="35" xfId="0" applyFont="1" applyFill="1" applyBorder="1" applyAlignment="1">
      <alignment horizontal="left" vertical="top" wrapText="1"/>
    </xf>
    <xf numFmtId="0" fontId="24" fillId="0" borderId="35" xfId="0" applyFont="1" applyFill="1" applyBorder="1" applyAlignment="1">
      <alignment horizontal="center" vertical="top" wrapText="1"/>
    </xf>
    <xf numFmtId="166" fontId="25" fillId="0" borderId="35" xfId="0" applyNumberFormat="1" applyFont="1" applyFill="1" applyBorder="1" applyAlignment="1">
      <alignment horizontal="right" vertical="top" wrapText="1"/>
    </xf>
    <xf numFmtId="167" fontId="25" fillId="0" borderId="35" xfId="0" applyNumberFormat="1" applyFont="1" applyFill="1" applyBorder="1" applyAlignment="1">
      <alignment horizontal="left" vertical="top" wrapText="1"/>
    </xf>
    <xf numFmtId="168" fontId="25" fillId="0" borderId="35" xfId="0" applyNumberFormat="1" applyFont="1" applyFill="1" applyBorder="1" applyAlignment="1">
      <alignment horizontal="right" vertical="top" wrapText="1"/>
    </xf>
    <xf numFmtId="169" fontId="25" fillId="0" borderId="35" xfId="0" applyNumberFormat="1" applyFont="1" applyFill="1" applyBorder="1" applyAlignment="1">
      <alignment horizontal="left" vertical="top" wrapText="1"/>
    </xf>
    <xf numFmtId="170" fontId="25" fillId="0" borderId="35" xfId="0" applyNumberFormat="1" applyFont="1" applyFill="1" applyBorder="1" applyAlignment="1">
      <alignment horizontal="right" vertical="top" wrapText="1"/>
    </xf>
    <xf numFmtId="171" fontId="25" fillId="0" borderId="35" xfId="0" applyNumberFormat="1" applyFont="1" applyFill="1" applyBorder="1" applyAlignment="1">
      <alignment horizontal="right" vertical="top" wrapText="1"/>
    </xf>
    <xf numFmtId="0" fontId="22" fillId="0" borderId="35" xfId="0" applyFont="1" applyFill="1" applyBorder="1" applyAlignment="1">
      <alignment horizontal="center" vertical="top" wrapText="1"/>
    </xf>
    <xf numFmtId="0" fontId="0" fillId="0" borderId="35" xfId="0" applyBorder="1"/>
    <xf numFmtId="0" fontId="22" fillId="0" borderId="35" xfId="0" applyFont="1" applyFill="1" applyBorder="1" applyAlignment="1">
      <alignment horizontal="left" vertical="top" wrapText="1"/>
    </xf>
    <xf numFmtId="0" fontId="29" fillId="0" borderId="35" xfId="0" applyFont="1" applyBorder="1" applyAlignment="1">
      <alignment horizontal="center" vertical="top"/>
    </xf>
    <xf numFmtId="0" fontId="5" fillId="2" borderId="0" xfId="3" applyFont="1" applyFill="1" applyBorder="1" applyAlignment="1"/>
    <xf numFmtId="0" fontId="1" fillId="0" borderId="0" xfId="3" applyBorder="1" applyAlignment="1"/>
    <xf numFmtId="0" fontId="30" fillId="0" borderId="0" xfId="3" applyFont="1" applyBorder="1" applyAlignment="1"/>
    <xf numFmtId="0" fontId="0" fillId="0" borderId="0" xfId="0" applyBorder="1" applyAlignment="1"/>
    <xf numFmtId="0" fontId="5" fillId="0" borderId="0" xfId="3" applyFont="1" applyBorder="1" applyAlignment="1"/>
    <xf numFmtId="0" fontId="31" fillId="3" borderId="0" xfId="3" applyFont="1" applyFill="1" applyBorder="1" applyAlignment="1"/>
    <xf numFmtId="0" fontId="32" fillId="3" borderId="0" xfId="3" applyFont="1" applyFill="1" applyBorder="1" applyAlignment="1"/>
    <xf numFmtId="0" fontId="16" fillId="3" borderId="0" xfId="0" applyFont="1" applyFill="1" applyBorder="1" applyAlignment="1"/>
    <xf numFmtId="0" fontId="33" fillId="0" borderId="0" xfId="3" applyFont="1" applyBorder="1"/>
    <xf numFmtId="0" fontId="34" fillId="0" borderId="0" xfId="3" applyFont="1" applyBorder="1" applyAlignment="1">
      <alignment horizontal="center"/>
    </xf>
    <xf numFmtId="0" fontId="35" fillId="0" borderId="0" xfId="3" applyFont="1" applyBorder="1" applyAlignment="1">
      <alignment horizontal="left"/>
    </xf>
    <xf numFmtId="0" fontId="14" fillId="0" borderId="0" xfId="3" applyFont="1" applyBorder="1" applyAlignment="1">
      <alignment horizontal="center"/>
    </xf>
    <xf numFmtId="0" fontId="15" fillId="0" borderId="0" xfId="3" applyFont="1" applyBorder="1" applyAlignment="1">
      <alignment horizontal="center"/>
    </xf>
    <xf numFmtId="0" fontId="32" fillId="0" borderId="0" xfId="3" applyFont="1" applyBorder="1"/>
    <xf numFmtId="0" fontId="0" fillId="3" borderId="0" xfId="0" applyFill="1" applyBorder="1"/>
    <xf numFmtId="0" fontId="1" fillId="0" borderId="0" xfId="3" applyBorder="1"/>
    <xf numFmtId="0" fontId="5" fillId="0" borderId="0" xfId="3" applyFont="1" applyBorder="1" applyAlignment="1">
      <alignment horizontal="left"/>
    </xf>
    <xf numFmtId="0" fontId="36" fillId="4" borderId="0" xfId="4" applyFont="1" applyFill="1" applyBorder="1" applyAlignment="1">
      <alignment horizontal="center"/>
    </xf>
    <xf numFmtId="6" fontId="36" fillId="5" borderId="1" xfId="4" applyNumberFormat="1" applyFont="1" applyFill="1" applyBorder="1" applyAlignment="1">
      <alignment horizontal="center"/>
    </xf>
    <xf numFmtId="0" fontId="0" fillId="6" borderId="1" xfId="0" applyFill="1" applyBorder="1"/>
    <xf numFmtId="0" fontId="36" fillId="5" borderId="1" xfId="4" applyFont="1" applyFill="1" applyBorder="1" applyAlignment="1">
      <alignment horizontal="center"/>
    </xf>
    <xf numFmtId="0" fontId="37" fillId="6" borderId="1" xfId="0" applyFont="1" applyFill="1" applyBorder="1" applyAlignment="1">
      <alignment horizontal="center"/>
    </xf>
    <xf numFmtId="0" fontId="38" fillId="7" borderId="1" xfId="4" applyFont="1" applyFill="1" applyBorder="1" applyAlignment="1">
      <alignment wrapText="1"/>
    </xf>
    <xf numFmtId="0" fontId="36" fillId="7" borderId="1" xfId="4" applyFont="1" applyFill="1" applyBorder="1" applyAlignment="1">
      <alignment wrapText="1"/>
    </xf>
    <xf numFmtId="0" fontId="1" fillId="7" borderId="1" xfId="4" applyFont="1" applyFill="1" applyBorder="1" applyAlignment="1">
      <alignment horizontal="center" wrapText="1"/>
    </xf>
    <xf numFmtId="172" fontId="36" fillId="7" borderId="1" xfId="4" applyNumberFormat="1" applyFont="1" applyFill="1" applyBorder="1" applyAlignment="1">
      <alignment horizontal="center" wrapText="1"/>
    </xf>
    <xf numFmtId="3" fontId="1" fillId="8" borderId="1" xfId="0" applyNumberFormat="1" applyFont="1" applyFill="1" applyBorder="1" applyAlignment="1">
      <alignment horizontal="center"/>
    </xf>
    <xf numFmtId="173" fontId="1" fillId="8" borderId="26" xfId="0" applyNumberFormat="1" applyFont="1" applyFill="1" applyBorder="1" applyAlignment="1">
      <alignment horizontal="center"/>
    </xf>
    <xf numFmtId="0" fontId="16" fillId="0" borderId="0" xfId="0" applyFont="1" applyFill="1" applyBorder="1"/>
    <xf numFmtId="6" fontId="36" fillId="0" borderId="0" xfId="4" applyNumberFormat="1" applyFont="1" applyFill="1" applyBorder="1" applyAlignment="1">
      <alignment horizontal="center"/>
    </xf>
    <xf numFmtId="49" fontId="10" fillId="0" borderId="11" xfId="0" applyNumberFormat="1" applyFont="1" applyFill="1"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12" fillId="0" borderId="7" xfId="0" applyFont="1" applyBorder="1" applyAlignment="1">
      <alignment horizontal="center" wrapText="1"/>
    </xf>
    <xf numFmtId="0" fontId="12" fillId="0" borderId="27" xfId="0" applyFont="1" applyBorder="1" applyAlignment="1">
      <alignment horizontal="center" wrapText="1"/>
    </xf>
    <xf numFmtId="0" fontId="12" fillId="0" borderId="0" xfId="0" applyFont="1" applyBorder="1" applyAlignment="1">
      <alignment horizontal="center" wrapText="1"/>
    </xf>
    <xf numFmtId="0" fontId="12" fillId="0" borderId="18" xfId="0" applyFont="1" applyBorder="1" applyAlignment="1">
      <alignment horizontal="center" wrapText="1"/>
    </xf>
    <xf numFmtId="0" fontId="5" fillId="0" borderId="0" xfId="0" applyFont="1" applyFill="1" applyBorder="1" applyAlignment="1">
      <alignment horizontal="left"/>
    </xf>
    <xf numFmtId="0" fontId="5" fillId="0" borderId="18" xfId="0" applyFont="1" applyFill="1" applyBorder="1" applyAlignment="1">
      <alignment horizontal="left"/>
    </xf>
    <xf numFmtId="0" fontId="14" fillId="0" borderId="17" xfId="0" applyFont="1" applyBorder="1" applyAlignment="1">
      <alignment horizontal="left" vertical="center" wrapText="1"/>
    </xf>
    <xf numFmtId="0" fontId="14" fillId="0" borderId="0" xfId="0" applyFont="1" applyBorder="1" applyAlignment="1">
      <alignment horizontal="left" vertical="center" wrapText="1"/>
    </xf>
    <xf numFmtId="0" fontId="14" fillId="0" borderId="18" xfId="0" applyFont="1" applyBorder="1" applyAlignment="1">
      <alignment horizontal="left" vertical="center" wrapText="1"/>
    </xf>
    <xf numFmtId="0" fontId="15"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18" xfId="0" applyFont="1" applyBorder="1" applyAlignment="1">
      <alignment horizontal="left" vertical="top" wrapText="1"/>
    </xf>
    <xf numFmtId="0" fontId="4" fillId="0" borderId="17" xfId="0" applyFont="1" applyBorder="1" applyAlignment="1">
      <alignment horizontal="left" vertical="top" wrapText="1"/>
    </xf>
    <xf numFmtId="0" fontId="4" fillId="0" borderId="13" xfId="0" applyFont="1" applyBorder="1" applyAlignment="1">
      <alignment horizontal="left" vertical="top" wrapText="1"/>
    </xf>
    <xf numFmtId="0" fontId="4" fillId="0" borderId="8" xfId="0" applyFont="1" applyBorder="1" applyAlignment="1">
      <alignment horizontal="left" vertical="top" wrapText="1"/>
    </xf>
    <xf numFmtId="0" fontId="4" fillId="0" borderId="16" xfId="0" applyFont="1" applyBorder="1" applyAlignment="1">
      <alignment horizontal="left" vertical="top" wrapText="1"/>
    </xf>
    <xf numFmtId="49" fontId="3" fillId="0" borderId="11" xfId="0" applyNumberFormat="1" applyFont="1" applyFill="1" applyBorder="1" applyAlignment="1">
      <alignment horizontal="right"/>
    </xf>
    <xf numFmtId="0" fontId="27" fillId="0" borderId="36" xfId="0" applyFont="1" applyFill="1" applyBorder="1" applyAlignment="1">
      <alignment horizontal="right" vertical="top" wrapText="1"/>
    </xf>
    <xf numFmtId="0" fontId="27" fillId="0" borderId="37" xfId="0" applyFont="1" applyFill="1" applyBorder="1" applyAlignment="1">
      <alignment horizontal="right" vertical="top" wrapText="1"/>
    </xf>
    <xf numFmtId="0" fontId="27" fillId="0" borderId="38" xfId="0" applyFont="1" applyFill="1" applyBorder="1" applyAlignment="1">
      <alignment horizontal="right" vertical="top" wrapText="1"/>
    </xf>
    <xf numFmtId="167" fontId="28" fillId="0" borderId="36" xfId="0" applyNumberFormat="1" applyFont="1" applyFill="1" applyBorder="1" applyAlignment="1">
      <alignment horizontal="center" vertical="top" wrapText="1"/>
    </xf>
    <xf numFmtId="167" fontId="28" fillId="0" borderId="38" xfId="0" applyNumberFormat="1" applyFont="1" applyFill="1" applyBorder="1" applyAlignment="1">
      <alignment horizontal="center" vertical="top" wrapText="1"/>
    </xf>
    <xf numFmtId="0" fontId="21" fillId="0" borderId="36" xfId="0" applyFont="1" applyFill="1" applyBorder="1" applyAlignment="1">
      <alignment horizontal="center" vertical="top" wrapText="1"/>
    </xf>
    <xf numFmtId="0" fontId="21" fillId="0" borderId="37" xfId="0" applyFont="1" applyFill="1" applyBorder="1" applyAlignment="1">
      <alignment horizontal="center" vertical="top" wrapText="1"/>
    </xf>
    <xf numFmtId="0" fontId="21" fillId="0" borderId="38" xfId="0" applyFont="1" applyFill="1" applyBorder="1" applyAlignment="1">
      <alignment horizontal="center" vertical="top" wrapText="1"/>
    </xf>
    <xf numFmtId="0" fontId="17" fillId="0" borderId="0" xfId="0" applyFont="1"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left" vertical="top"/>
    </xf>
  </cellXfs>
  <cellStyles count="5">
    <cellStyle name="Currency" xfId="1" builtinId="4"/>
    <cellStyle name="Normal" xfId="0" builtinId="0"/>
    <cellStyle name="Normal 2" xfId="2"/>
    <cellStyle name="Normal 3" xfId="3"/>
    <cellStyle name="Normal_Sheet1" xfId="4"/>
  </cellStyles>
  <dxfs count="0"/>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2078566</xdr:colOff>
      <xdr:row>4</xdr:row>
      <xdr:rowOff>142875</xdr:rowOff>
    </xdr:to>
    <xdr:pic>
      <xdr:nvPicPr>
        <xdr:cNvPr id="2" name="Picture 1" descr="LEELOGOB"/>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0</xdr:row>
      <xdr:rowOff>83820</xdr:rowOff>
    </xdr:from>
    <xdr:to>
      <xdr:col>4</xdr:col>
      <xdr:colOff>396240</xdr:colOff>
      <xdr:row>1</xdr:row>
      <xdr:rowOff>160020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8800" y="83820"/>
          <a:ext cx="967740" cy="24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42"/>
  <sheetViews>
    <sheetView tabSelected="1" view="pageBreakPreview" zoomScale="75" zoomScaleNormal="100" zoomScaleSheetLayoutView="75" workbookViewId="0">
      <selection activeCell="A12" sqref="A12:F15"/>
    </sheetView>
  </sheetViews>
  <sheetFormatPr defaultColWidth="9.140625" defaultRowHeight="15" x14ac:dyDescent="0.2"/>
  <cols>
    <col min="1" max="1" width="17.28515625" style="3" customWidth="1"/>
    <col min="2" max="2" width="104" style="3" customWidth="1"/>
    <col min="3" max="3" width="6.7109375" style="3" customWidth="1"/>
    <col min="4" max="4" width="14.28515625" style="3" customWidth="1"/>
    <col min="5" max="5" width="16" style="53" customWidth="1"/>
    <col min="6" max="6" width="20.140625" style="54" customWidth="1"/>
    <col min="7" max="7" width="28" style="5" hidden="1" customWidth="1"/>
    <col min="8" max="8" width="27.42578125" style="5" hidden="1" customWidth="1"/>
    <col min="9" max="9" width="27.28515625" style="5" hidden="1" customWidth="1"/>
    <col min="10" max="10" width="22" style="5" hidden="1" customWidth="1"/>
    <col min="11" max="11" width="21.140625" style="5" hidden="1" customWidth="1"/>
    <col min="12" max="12" width="21.85546875" style="5" hidden="1" customWidth="1"/>
    <col min="13" max="13" width="17.28515625" style="5" hidden="1" customWidth="1"/>
    <col min="14" max="17" width="14.42578125" style="5" hidden="1" customWidth="1"/>
    <col min="18" max="19" width="16.85546875" style="5" hidden="1" customWidth="1"/>
    <col min="20" max="29" width="14.42578125" style="5" hidden="1" customWidth="1"/>
    <col min="30" max="30" width="14.140625" style="5" customWidth="1"/>
    <col min="31" max="33" width="9.140625" style="5"/>
    <col min="34" max="34" width="14.7109375" style="5" customWidth="1"/>
    <col min="35" max="16384" width="9.140625" style="5"/>
  </cols>
  <sheetData>
    <row r="1" spans="1:30" ht="15.75" x14ac:dyDescent="0.25">
      <c r="A1" s="31"/>
      <c r="B1" s="132" t="s">
        <v>27</v>
      </c>
      <c r="C1" s="132"/>
      <c r="D1" s="132"/>
      <c r="E1" s="132"/>
      <c r="F1" s="133"/>
      <c r="G1" s="4" t="s">
        <v>5</v>
      </c>
      <c r="H1" s="4" t="s">
        <v>10</v>
      </c>
      <c r="I1" s="4" t="s">
        <v>11</v>
      </c>
      <c r="J1" s="4" t="s">
        <v>5</v>
      </c>
      <c r="K1" s="4" t="s">
        <v>10</v>
      </c>
      <c r="L1" s="4" t="s">
        <v>11</v>
      </c>
      <c r="M1" s="6"/>
      <c r="N1" s="6"/>
      <c r="O1" s="6"/>
      <c r="P1" s="6"/>
      <c r="Q1" s="6"/>
      <c r="R1" s="6"/>
      <c r="S1" s="6"/>
      <c r="T1" s="6"/>
      <c r="U1" s="6"/>
      <c r="V1" s="6"/>
      <c r="W1" s="6"/>
      <c r="X1" s="6"/>
      <c r="Y1" s="6"/>
      <c r="Z1" s="6"/>
      <c r="AA1" s="6"/>
      <c r="AB1" s="6"/>
      <c r="AC1" s="6"/>
      <c r="AD1" s="6"/>
    </row>
    <row r="2" spans="1:30" ht="15.75" x14ac:dyDescent="0.25">
      <c r="A2" s="32"/>
      <c r="B2" s="134"/>
      <c r="C2" s="134"/>
      <c r="D2" s="134"/>
      <c r="E2" s="134"/>
      <c r="F2" s="135"/>
      <c r="G2" s="7" t="s">
        <v>5</v>
      </c>
      <c r="H2" s="7" t="s">
        <v>5</v>
      </c>
      <c r="I2" s="7"/>
      <c r="J2" s="7" t="s">
        <v>5</v>
      </c>
      <c r="K2" s="7" t="s">
        <v>5</v>
      </c>
      <c r="L2" s="7" t="s">
        <v>5</v>
      </c>
      <c r="M2" s="6"/>
      <c r="N2" s="6"/>
      <c r="O2" s="6"/>
      <c r="P2" s="6"/>
      <c r="Q2" s="6"/>
      <c r="R2" s="6"/>
      <c r="S2" s="6" t="s">
        <v>15</v>
      </c>
      <c r="T2" s="6"/>
      <c r="U2" s="6"/>
      <c r="V2" s="6"/>
      <c r="W2" s="6"/>
      <c r="X2" s="6"/>
      <c r="Y2" s="6"/>
      <c r="Z2" s="6"/>
      <c r="AA2" s="6"/>
      <c r="AB2" s="6"/>
      <c r="AC2" s="6"/>
      <c r="AD2" s="6"/>
    </row>
    <row r="3" spans="1:30" s="26" customFormat="1" ht="24.95" customHeight="1" x14ac:dyDescent="0.2">
      <c r="A3" s="32"/>
      <c r="B3" s="134"/>
      <c r="C3" s="134"/>
      <c r="D3" s="134"/>
      <c r="E3" s="134"/>
      <c r="F3" s="135"/>
      <c r="G3" s="23" t="s">
        <v>9</v>
      </c>
      <c r="H3" s="24" t="s">
        <v>0</v>
      </c>
      <c r="I3" s="24" t="s">
        <v>0</v>
      </c>
      <c r="J3" s="24" t="s">
        <v>9</v>
      </c>
      <c r="K3" s="24" t="s">
        <v>0</v>
      </c>
      <c r="L3" s="24" t="s">
        <v>0</v>
      </c>
      <c r="M3" s="25"/>
      <c r="N3" s="25"/>
      <c r="O3" s="25"/>
      <c r="P3" s="25"/>
      <c r="Q3" s="25"/>
      <c r="R3" s="25"/>
      <c r="S3" s="25"/>
      <c r="T3" s="25"/>
      <c r="U3" s="25"/>
      <c r="V3" s="25">
        <v>52.5</v>
      </c>
      <c r="W3" s="25"/>
      <c r="X3" s="25">
        <f>AVERAGE(T3,U3,V3)</f>
        <v>52.5</v>
      </c>
      <c r="Y3" s="25"/>
      <c r="Z3" s="25"/>
      <c r="AA3" s="25"/>
      <c r="AB3" s="25"/>
      <c r="AC3" s="25"/>
      <c r="AD3" s="25"/>
    </row>
    <row r="4" spans="1:30" x14ac:dyDescent="0.2">
      <c r="A4" s="32"/>
      <c r="B4" s="134"/>
      <c r="C4" s="134"/>
      <c r="D4" s="134"/>
      <c r="E4" s="134"/>
      <c r="F4" s="135"/>
      <c r="G4" s="20" t="s">
        <v>5</v>
      </c>
      <c r="H4" s="21" t="e">
        <f>+#REF!*0.1</f>
        <v>#REF!</v>
      </c>
      <c r="I4" s="21" t="e">
        <f>+#REF!*0.1</f>
        <v>#REF!</v>
      </c>
      <c r="J4" s="20"/>
      <c r="K4" s="21" t="e">
        <f>+#REF!*0.1</f>
        <v>#REF!</v>
      </c>
      <c r="L4" s="21" t="e">
        <f>+#REF!*0.1</f>
        <v>#REF!</v>
      </c>
      <c r="N4" s="20"/>
      <c r="O4" s="20"/>
      <c r="P4" s="20"/>
      <c r="Q4" s="20"/>
      <c r="R4" s="20"/>
      <c r="S4" s="20"/>
      <c r="T4" s="20"/>
      <c r="U4" s="20"/>
      <c r="V4" s="20"/>
      <c r="W4" s="20"/>
      <c r="X4" s="20"/>
      <c r="Y4" s="20"/>
      <c r="Z4" s="20"/>
      <c r="AA4" s="20"/>
      <c r="AB4" s="20"/>
      <c r="AC4" s="20"/>
      <c r="AD4" s="1"/>
    </row>
    <row r="5" spans="1:30" ht="20.25" x14ac:dyDescent="0.3">
      <c r="A5" s="32"/>
      <c r="B5" s="33"/>
      <c r="C5" s="33"/>
      <c r="D5" s="33"/>
      <c r="E5" s="40"/>
      <c r="F5" s="41"/>
      <c r="G5" s="20"/>
      <c r="H5" s="22"/>
      <c r="I5" s="22"/>
      <c r="J5" s="20"/>
      <c r="K5" s="22"/>
      <c r="L5" s="22"/>
      <c r="N5" s="20"/>
      <c r="O5" s="20"/>
      <c r="P5" s="20"/>
      <c r="Q5" s="20"/>
      <c r="R5" s="20"/>
      <c r="S5" s="20"/>
      <c r="T5" s="20"/>
      <c r="U5" s="20"/>
      <c r="V5" s="20"/>
      <c r="W5" s="20"/>
      <c r="X5" s="20"/>
      <c r="Y5" s="20"/>
      <c r="Z5" s="20"/>
      <c r="AA5" s="20"/>
      <c r="AB5" s="20"/>
      <c r="AC5" s="20"/>
      <c r="AD5" s="1"/>
    </row>
    <row r="6" spans="1:30" x14ac:dyDescent="0.2">
      <c r="A6" s="32"/>
      <c r="B6" s="34"/>
      <c r="C6" s="34"/>
      <c r="D6" s="35"/>
      <c r="E6" s="42"/>
      <c r="F6" s="43"/>
      <c r="G6" s="20"/>
      <c r="H6" s="22"/>
      <c r="I6" s="22"/>
      <c r="J6" s="20"/>
      <c r="K6" s="22"/>
      <c r="L6" s="22"/>
      <c r="N6" s="20"/>
      <c r="O6" s="20"/>
      <c r="P6" s="20"/>
      <c r="Q6" s="20"/>
      <c r="R6" s="20"/>
      <c r="S6" s="20"/>
      <c r="T6" s="20"/>
      <c r="U6" s="20"/>
      <c r="V6" s="20"/>
      <c r="W6" s="20"/>
      <c r="X6" s="20"/>
      <c r="Y6" s="20"/>
      <c r="Z6" s="20"/>
      <c r="AA6" s="20"/>
      <c r="AB6" s="20"/>
      <c r="AC6" s="20"/>
      <c r="AD6" s="1"/>
    </row>
    <row r="7" spans="1:30" x14ac:dyDescent="0.2">
      <c r="A7" s="36" t="s">
        <v>17</v>
      </c>
      <c r="B7" s="37"/>
      <c r="C7" s="38"/>
      <c r="D7" s="39"/>
      <c r="E7" s="44"/>
      <c r="F7" s="45"/>
      <c r="G7" s="8">
        <v>13143.92</v>
      </c>
      <c r="H7" s="9">
        <f>+G7*E21</f>
        <v>0</v>
      </c>
      <c r="I7" s="10" t="e">
        <f>+#REF!*G7</f>
        <v>#REF!</v>
      </c>
      <c r="J7" s="11">
        <v>6461.72</v>
      </c>
      <c r="K7" s="12">
        <f>+J7*E21</f>
        <v>0</v>
      </c>
      <c r="L7" s="13" t="e">
        <f>+J7*#REF!</f>
        <v>#REF!</v>
      </c>
      <c r="Q7" s="5">
        <f>32.82*6000</f>
        <v>196920</v>
      </c>
      <c r="R7" s="5" t="s">
        <v>16</v>
      </c>
      <c r="S7" s="5" t="s">
        <v>14</v>
      </c>
      <c r="T7" s="5" t="s">
        <v>12</v>
      </c>
      <c r="X7" s="6">
        <v>20000</v>
      </c>
      <c r="Y7" s="5" t="s">
        <v>13</v>
      </c>
      <c r="Z7" s="5">
        <f>X7*34.57</f>
        <v>691400</v>
      </c>
    </row>
    <row r="8" spans="1:30" x14ac:dyDescent="0.2">
      <c r="A8" s="32"/>
      <c r="B8" s="34"/>
      <c r="C8" s="34"/>
      <c r="D8" s="35"/>
      <c r="E8" s="42"/>
      <c r="F8" s="43"/>
      <c r="G8" s="8"/>
      <c r="H8" s="9"/>
      <c r="I8" s="10"/>
      <c r="J8" s="11"/>
      <c r="K8" s="12"/>
      <c r="L8" s="13"/>
      <c r="X8" s="6"/>
    </row>
    <row r="9" spans="1:30" x14ac:dyDescent="0.2">
      <c r="A9" s="36" t="s">
        <v>18</v>
      </c>
      <c r="B9" s="136" t="s">
        <v>150</v>
      </c>
      <c r="C9" s="136"/>
      <c r="D9" s="136"/>
      <c r="E9" s="136"/>
      <c r="F9" s="137"/>
      <c r="G9" s="8"/>
      <c r="H9" s="9"/>
      <c r="I9" s="10"/>
      <c r="J9" s="11"/>
      <c r="K9" s="12"/>
      <c r="L9" s="13"/>
      <c r="X9" s="6"/>
    </row>
    <row r="10" spans="1:30" x14ac:dyDescent="0.2">
      <c r="A10" s="32"/>
      <c r="B10" s="34"/>
      <c r="C10" s="34"/>
      <c r="D10" s="35"/>
      <c r="E10" s="42"/>
      <c r="F10" s="43"/>
      <c r="G10" s="8"/>
      <c r="H10" s="9"/>
      <c r="I10" s="10"/>
      <c r="J10" s="11"/>
      <c r="K10" s="12"/>
      <c r="L10" s="13"/>
      <c r="X10" s="6"/>
    </row>
    <row r="11" spans="1:30" x14ac:dyDescent="0.2">
      <c r="A11" s="138" t="s">
        <v>28</v>
      </c>
      <c r="B11" s="139"/>
      <c r="C11" s="139"/>
      <c r="D11" s="139"/>
      <c r="E11" s="139"/>
      <c r="F11" s="140"/>
      <c r="G11" s="14"/>
      <c r="H11" s="12"/>
      <c r="I11" s="10"/>
      <c r="J11" s="11"/>
      <c r="K11" s="12"/>
      <c r="L11" s="13"/>
      <c r="O11" s="5">
        <v>158.97999999999999</v>
      </c>
      <c r="R11" s="5">
        <v>120</v>
      </c>
      <c r="S11" s="5">
        <v>120</v>
      </c>
      <c r="X11" s="6"/>
    </row>
    <row r="12" spans="1:30" x14ac:dyDescent="0.2">
      <c r="A12" s="141" t="s">
        <v>62</v>
      </c>
      <c r="B12" s="142"/>
      <c r="C12" s="142"/>
      <c r="D12" s="142"/>
      <c r="E12" s="142"/>
      <c r="F12" s="143"/>
      <c r="G12" s="8">
        <v>8.98</v>
      </c>
      <c r="H12" s="9" t="e">
        <f>+G12*#REF!</f>
        <v>#REF!</v>
      </c>
      <c r="I12" s="10" t="e">
        <f>+#REF!*G12</f>
        <v>#REF!</v>
      </c>
      <c r="J12" s="11">
        <v>1.8</v>
      </c>
      <c r="K12" s="12" t="e">
        <f>+J12*#REF!</f>
        <v>#REF!</v>
      </c>
      <c r="L12" s="13" t="e">
        <f>+J12*#REF!</f>
        <v>#REF!</v>
      </c>
      <c r="O12" s="5">
        <v>4.22</v>
      </c>
      <c r="P12" s="5">
        <v>5.5</v>
      </c>
      <c r="R12" s="5">
        <v>4</v>
      </c>
      <c r="S12" s="5">
        <v>4</v>
      </c>
      <c r="T12" s="5">
        <v>3.32</v>
      </c>
      <c r="V12" s="5">
        <v>8.11</v>
      </c>
      <c r="X12" s="6">
        <f>AVERAGE(T12,U12,V12)</f>
        <v>5.7149999999999999</v>
      </c>
    </row>
    <row r="13" spans="1:30" x14ac:dyDescent="0.2">
      <c r="A13" s="144"/>
      <c r="B13" s="142"/>
      <c r="C13" s="142"/>
      <c r="D13" s="142"/>
      <c r="E13" s="142"/>
      <c r="F13" s="143"/>
      <c r="G13" s="8"/>
      <c r="H13" s="9"/>
      <c r="I13" s="10"/>
      <c r="J13" s="11"/>
      <c r="K13" s="12"/>
      <c r="L13" s="13"/>
      <c r="R13" s="5">
        <v>7</v>
      </c>
      <c r="S13" s="5">
        <v>12</v>
      </c>
      <c r="X13" s="6"/>
    </row>
    <row r="14" spans="1:30" x14ac:dyDescent="0.2">
      <c r="A14" s="144"/>
      <c r="B14" s="142"/>
      <c r="C14" s="142"/>
      <c r="D14" s="142"/>
      <c r="E14" s="142"/>
      <c r="F14" s="143"/>
      <c r="G14" s="8">
        <v>8.3000000000000007</v>
      </c>
      <c r="H14" s="9" t="e">
        <f>+G14*#REF!</f>
        <v>#REF!</v>
      </c>
      <c r="I14" s="10" t="e">
        <f>+#REF!*G14</f>
        <v>#REF!</v>
      </c>
      <c r="J14" s="11">
        <v>3.1</v>
      </c>
      <c r="K14" s="12" t="e">
        <f>+J14*#REF!</f>
        <v>#REF!</v>
      </c>
      <c r="L14" s="13" t="e">
        <f>+J14*#REF!</f>
        <v>#REF!</v>
      </c>
      <c r="O14" s="5">
        <v>3.65</v>
      </c>
      <c r="P14" s="5">
        <v>10.6</v>
      </c>
      <c r="R14" s="5">
        <v>4</v>
      </c>
      <c r="S14" s="5">
        <v>3</v>
      </c>
      <c r="T14" s="5">
        <v>14.97</v>
      </c>
      <c r="U14" s="5">
        <v>32.99</v>
      </c>
      <c r="V14" s="5">
        <v>20.43</v>
      </c>
      <c r="X14" s="6">
        <f>AVERAGE(T14,U14,V14)</f>
        <v>22.796666666666667</v>
      </c>
    </row>
    <row r="15" spans="1:30" ht="85.5" customHeight="1" thickBot="1" x14ac:dyDescent="0.25">
      <c r="A15" s="145"/>
      <c r="B15" s="146"/>
      <c r="C15" s="146"/>
      <c r="D15" s="146"/>
      <c r="E15" s="146"/>
      <c r="F15" s="147"/>
      <c r="G15" s="8"/>
      <c r="H15" s="9"/>
      <c r="I15" s="10"/>
      <c r="J15" s="11"/>
      <c r="K15" s="12"/>
      <c r="L15" s="13"/>
      <c r="R15" s="5">
        <v>140</v>
      </c>
      <c r="S15" s="5">
        <v>145</v>
      </c>
      <c r="X15" s="6"/>
    </row>
    <row r="16" spans="1:30" x14ac:dyDescent="0.2">
      <c r="D16" s="5"/>
      <c r="E16" s="46"/>
      <c r="F16" s="47"/>
      <c r="G16" s="8">
        <v>1.4</v>
      </c>
      <c r="H16" s="9">
        <f>+G16*E23</f>
        <v>0</v>
      </c>
      <c r="I16" s="10" t="e">
        <f>+#REF!*G16</f>
        <v>#REF!</v>
      </c>
      <c r="J16" s="11">
        <v>1.69</v>
      </c>
      <c r="K16" s="12">
        <f>+J16*E23</f>
        <v>0</v>
      </c>
      <c r="L16" s="13" t="e">
        <f>+J16*#REF!</f>
        <v>#REF!</v>
      </c>
      <c r="O16" s="5">
        <v>3.24</v>
      </c>
      <c r="P16" s="5">
        <v>4.3</v>
      </c>
      <c r="R16" s="5">
        <v>3</v>
      </c>
      <c r="S16" s="5">
        <v>3</v>
      </c>
      <c r="T16" s="5">
        <v>4.08</v>
      </c>
      <c r="U16" s="5">
        <v>11.6</v>
      </c>
      <c r="V16" s="5">
        <v>4.8099999999999996</v>
      </c>
      <c r="X16" s="6">
        <f>AVERAGE(T16,U16,V16)</f>
        <v>6.8299999999999992</v>
      </c>
    </row>
    <row r="17" spans="1:33" ht="16.5" thickBot="1" x14ac:dyDescent="0.3">
      <c r="A17" s="2" t="s">
        <v>19</v>
      </c>
      <c r="D17" s="4"/>
      <c r="E17" s="48"/>
      <c r="F17" s="49"/>
      <c r="G17" s="14">
        <v>6.96</v>
      </c>
      <c r="H17" s="12" t="e">
        <f>+G17*#REF!</f>
        <v>#REF!</v>
      </c>
      <c r="I17" s="10" t="e">
        <f>+#REF!*G17</f>
        <v>#REF!</v>
      </c>
      <c r="J17" s="11">
        <v>6.96</v>
      </c>
      <c r="K17" s="12" t="e">
        <f>+J17*#REF!</f>
        <v>#REF!</v>
      </c>
      <c r="L17" s="13" t="e">
        <f>+J17*#REF!</f>
        <v>#REF!</v>
      </c>
      <c r="P17" s="5">
        <v>4.4000000000000004</v>
      </c>
      <c r="R17" s="5">
        <v>4.5</v>
      </c>
      <c r="S17" s="5">
        <v>5</v>
      </c>
      <c r="X17" s="6"/>
    </row>
    <row r="18" spans="1:33" ht="16.5" thickBot="1" x14ac:dyDescent="0.25">
      <c r="A18" s="27" t="s">
        <v>20</v>
      </c>
      <c r="B18" s="28" t="s">
        <v>21</v>
      </c>
      <c r="C18" s="29" t="s">
        <v>22</v>
      </c>
      <c r="D18" s="28" t="s">
        <v>23</v>
      </c>
      <c r="E18" s="50" t="s">
        <v>24</v>
      </c>
      <c r="F18" s="51" t="s">
        <v>25</v>
      </c>
      <c r="G18" s="14">
        <v>6.96</v>
      </c>
      <c r="H18" s="12" t="e">
        <f>+G18*#REF!</f>
        <v>#REF!</v>
      </c>
      <c r="I18" s="10" t="e">
        <f>+#REF!*G18</f>
        <v>#REF!</v>
      </c>
      <c r="J18" s="11">
        <v>6.96</v>
      </c>
      <c r="K18" s="12" t="e">
        <f>+J18*#REF!</f>
        <v>#REF!</v>
      </c>
      <c r="L18" s="13" t="e">
        <f>+J18*#REF!</f>
        <v>#REF!</v>
      </c>
      <c r="P18" s="5">
        <v>7.55</v>
      </c>
      <c r="R18" s="5">
        <v>12.5</v>
      </c>
      <c r="S18" s="5">
        <v>8</v>
      </c>
      <c r="T18" s="5">
        <v>12.9</v>
      </c>
      <c r="V18" s="5">
        <v>15.3</v>
      </c>
      <c r="X18" s="6">
        <f>AVERAGE(T18,U18,V18)</f>
        <v>14.100000000000001</v>
      </c>
      <c r="AG18" s="3"/>
    </row>
    <row r="19" spans="1:33" ht="20.100000000000001" customHeight="1" x14ac:dyDescent="0.2">
      <c r="A19" s="60" t="s">
        <v>32</v>
      </c>
      <c r="B19" s="61" t="s">
        <v>3</v>
      </c>
      <c r="C19" s="62" t="s">
        <v>1</v>
      </c>
      <c r="D19" s="63">
        <v>1</v>
      </c>
      <c r="E19" s="64">
        <v>0</v>
      </c>
      <c r="F19" s="65">
        <f>ROUND(E19*D19,2)</f>
        <v>0</v>
      </c>
      <c r="G19" s="14">
        <v>6.96</v>
      </c>
      <c r="H19" s="12" t="e">
        <f>+G19*#REF!</f>
        <v>#REF!</v>
      </c>
      <c r="I19" s="10" t="e">
        <f>+#REF!*G19</f>
        <v>#REF!</v>
      </c>
      <c r="J19" s="11">
        <v>6.96</v>
      </c>
      <c r="K19" s="12" t="e">
        <f>+J19*#REF!</f>
        <v>#REF!</v>
      </c>
      <c r="L19" s="13" t="e">
        <f>+J19*#REF!</f>
        <v>#REF!</v>
      </c>
      <c r="O19" s="5">
        <v>4.78</v>
      </c>
      <c r="R19" s="5">
        <v>9</v>
      </c>
      <c r="X19" s="6"/>
      <c r="AG19" s="3"/>
    </row>
    <row r="20" spans="1:33" ht="20.100000000000001" customHeight="1" thickBot="1" x14ac:dyDescent="0.25">
      <c r="A20" s="66" t="s">
        <v>33</v>
      </c>
      <c r="B20" s="67" t="s">
        <v>4</v>
      </c>
      <c r="C20" s="68" t="s">
        <v>1</v>
      </c>
      <c r="D20" s="69">
        <v>1</v>
      </c>
      <c r="E20" s="70">
        <v>0</v>
      </c>
      <c r="F20" s="65">
        <f t="shared" ref="F20:F39" si="0">ROUND(E20*D20,2)</f>
        <v>0</v>
      </c>
      <c r="G20" s="14"/>
      <c r="H20" s="12"/>
      <c r="I20" s="10"/>
      <c r="J20" s="11"/>
      <c r="K20" s="12"/>
      <c r="L20" s="13"/>
      <c r="P20" s="5">
        <v>1</v>
      </c>
      <c r="R20" s="5">
        <v>1</v>
      </c>
      <c r="S20" s="5">
        <v>2</v>
      </c>
      <c r="T20" s="5">
        <v>2.12</v>
      </c>
      <c r="U20" s="5">
        <v>5.09</v>
      </c>
      <c r="V20" s="5">
        <v>2.57</v>
      </c>
      <c r="X20" s="6">
        <f t="shared" ref="X20:X23" si="1">AVERAGE(T20,U20,V20)</f>
        <v>3.26</v>
      </c>
    </row>
    <row r="21" spans="1:33" ht="20.100000000000001" customHeight="1" x14ac:dyDescent="0.2">
      <c r="A21" s="71" t="s">
        <v>42</v>
      </c>
      <c r="B21" s="72" t="s">
        <v>43</v>
      </c>
      <c r="C21" s="73" t="s">
        <v>6</v>
      </c>
      <c r="D21" s="69">
        <v>50</v>
      </c>
      <c r="E21" s="70">
        <v>0</v>
      </c>
      <c r="F21" s="65">
        <f t="shared" si="0"/>
        <v>0</v>
      </c>
      <c r="G21" s="14"/>
      <c r="H21" s="12"/>
      <c r="I21" s="10"/>
      <c r="J21" s="11"/>
      <c r="K21" s="12"/>
      <c r="L21" s="13"/>
      <c r="X21" s="6"/>
    </row>
    <row r="22" spans="1:33" ht="20.100000000000001" customHeight="1" x14ac:dyDescent="0.2">
      <c r="A22" s="74" t="s">
        <v>30</v>
      </c>
      <c r="B22" s="75" t="s">
        <v>35</v>
      </c>
      <c r="C22" s="76" t="s">
        <v>7</v>
      </c>
      <c r="D22" s="69">
        <v>85000</v>
      </c>
      <c r="E22" s="70">
        <v>0</v>
      </c>
      <c r="F22" s="65">
        <f t="shared" si="0"/>
        <v>0</v>
      </c>
      <c r="G22" s="8">
        <v>10.36</v>
      </c>
      <c r="H22" s="9" t="e">
        <f>+G22*#REF!</f>
        <v>#REF!</v>
      </c>
      <c r="I22" s="10" t="e">
        <f>+#REF!*G22</f>
        <v>#REF!</v>
      </c>
      <c r="J22" s="11">
        <v>9.4</v>
      </c>
      <c r="K22" s="12" t="e">
        <f>+J22*#REF!</f>
        <v>#REF!</v>
      </c>
      <c r="L22" s="13" t="e">
        <f>+J22*#REF!</f>
        <v>#REF!</v>
      </c>
      <c r="O22" s="5">
        <v>9.3000000000000007</v>
      </c>
      <c r="P22" s="5">
        <v>6.75</v>
      </c>
      <c r="R22" s="5">
        <v>12</v>
      </c>
      <c r="S22" s="5">
        <v>9</v>
      </c>
      <c r="T22" s="5">
        <v>11.14</v>
      </c>
      <c r="V22" s="5">
        <v>12.73</v>
      </c>
      <c r="X22" s="6">
        <f t="shared" si="1"/>
        <v>11.935</v>
      </c>
    </row>
    <row r="23" spans="1:33" ht="20.100000000000001" customHeight="1" x14ac:dyDescent="0.2">
      <c r="A23" s="74" t="s">
        <v>41</v>
      </c>
      <c r="B23" s="75" t="s">
        <v>40</v>
      </c>
      <c r="C23" s="76" t="s">
        <v>8</v>
      </c>
      <c r="D23" s="69">
        <v>500</v>
      </c>
      <c r="E23" s="70">
        <v>0</v>
      </c>
      <c r="F23" s="65">
        <f t="shared" si="0"/>
        <v>0</v>
      </c>
      <c r="G23" s="8"/>
      <c r="H23" s="9"/>
      <c r="I23" s="10"/>
      <c r="J23" s="11"/>
      <c r="K23" s="12"/>
      <c r="L23" s="13"/>
      <c r="O23" s="5">
        <v>14.65</v>
      </c>
      <c r="R23" s="5">
        <v>16</v>
      </c>
      <c r="T23" s="5">
        <v>15.06</v>
      </c>
      <c r="X23" s="6">
        <f t="shared" si="1"/>
        <v>15.06</v>
      </c>
    </row>
    <row r="24" spans="1:33" ht="20.100000000000001" customHeight="1" x14ac:dyDescent="0.2">
      <c r="A24" s="74" t="s">
        <v>39</v>
      </c>
      <c r="B24" s="75" t="s">
        <v>38</v>
      </c>
      <c r="C24" s="76" t="s">
        <v>8</v>
      </c>
      <c r="D24" s="69">
        <v>4458</v>
      </c>
      <c r="E24" s="70">
        <v>0</v>
      </c>
      <c r="F24" s="65">
        <f t="shared" si="0"/>
        <v>0</v>
      </c>
      <c r="G24" s="8"/>
      <c r="H24" s="9"/>
      <c r="I24" s="10"/>
      <c r="J24" s="11"/>
      <c r="K24" s="12"/>
      <c r="L24" s="13"/>
      <c r="R24" s="5">
        <v>55</v>
      </c>
      <c r="S24" s="5">
        <v>70</v>
      </c>
      <c r="X24" s="6"/>
    </row>
    <row r="25" spans="1:33" ht="20.100000000000001" customHeight="1" x14ac:dyDescent="0.2">
      <c r="A25" s="74" t="s">
        <v>31</v>
      </c>
      <c r="B25" s="75" t="s">
        <v>36</v>
      </c>
      <c r="C25" s="76" t="s">
        <v>2</v>
      </c>
      <c r="D25" s="69">
        <v>25</v>
      </c>
      <c r="E25" s="70">
        <v>0</v>
      </c>
      <c r="F25" s="65">
        <f t="shared" si="0"/>
        <v>0</v>
      </c>
      <c r="G25" s="8"/>
      <c r="H25" s="9"/>
      <c r="I25" s="10"/>
      <c r="J25" s="11"/>
      <c r="K25" s="12"/>
      <c r="L25" s="13"/>
      <c r="X25" s="6"/>
    </row>
    <row r="26" spans="1:33" ht="20.100000000000001" customHeight="1" x14ac:dyDescent="0.2">
      <c r="A26" s="74" t="s">
        <v>34</v>
      </c>
      <c r="B26" s="75" t="s">
        <v>37</v>
      </c>
      <c r="C26" s="76" t="s">
        <v>2</v>
      </c>
      <c r="D26" s="69">
        <v>25</v>
      </c>
      <c r="E26" s="70">
        <v>0</v>
      </c>
      <c r="F26" s="65">
        <f t="shared" si="0"/>
        <v>0</v>
      </c>
      <c r="G26" s="8">
        <v>8.19</v>
      </c>
      <c r="H26" s="9" t="e">
        <f>+G26*#REF!</f>
        <v>#REF!</v>
      </c>
      <c r="I26" s="10" t="e">
        <f>+#REF!*G26</f>
        <v>#REF!</v>
      </c>
      <c r="J26" s="11">
        <v>19.329999999999998</v>
      </c>
      <c r="K26" s="12" t="e">
        <f>+J26*#REF!</f>
        <v>#REF!</v>
      </c>
      <c r="L26" s="13" t="e">
        <f>+J26*#REF!</f>
        <v>#REF!</v>
      </c>
      <c r="O26" s="5">
        <v>25.91</v>
      </c>
      <c r="P26" s="5">
        <v>24.9</v>
      </c>
      <c r="R26" s="5">
        <v>35</v>
      </c>
      <c r="S26" s="5">
        <v>35</v>
      </c>
      <c r="T26" s="5">
        <v>33.76</v>
      </c>
      <c r="V26" s="5">
        <v>40.79</v>
      </c>
      <c r="X26" s="6">
        <f>AVERAGE(T26,U26,V26)</f>
        <v>37.274999999999999</v>
      </c>
    </row>
    <row r="27" spans="1:33" ht="20.100000000000001" customHeight="1" x14ac:dyDescent="0.2">
      <c r="A27" s="74" t="s">
        <v>50</v>
      </c>
      <c r="B27" s="75" t="s">
        <v>51</v>
      </c>
      <c r="C27" s="76" t="s">
        <v>2</v>
      </c>
      <c r="D27" s="69">
        <v>2500</v>
      </c>
      <c r="E27" s="70">
        <v>0</v>
      </c>
      <c r="F27" s="65">
        <f t="shared" si="0"/>
        <v>0</v>
      </c>
      <c r="G27" s="6"/>
      <c r="H27" s="6"/>
      <c r="I27" s="6"/>
      <c r="J27" s="6"/>
      <c r="K27" s="6"/>
      <c r="L27" s="6"/>
      <c r="M27" s="6"/>
      <c r="N27" s="6"/>
      <c r="O27" s="6"/>
      <c r="P27" s="6"/>
      <c r="Q27" s="6"/>
      <c r="R27" s="6"/>
      <c r="S27" s="6"/>
      <c r="T27" s="6"/>
      <c r="U27" s="6"/>
      <c r="V27" s="6"/>
      <c r="W27" s="6"/>
      <c r="X27" s="6"/>
      <c r="Y27" s="6"/>
      <c r="Z27" s="6"/>
      <c r="AA27" s="6"/>
      <c r="AB27" s="6"/>
      <c r="AC27" s="6"/>
      <c r="AD27" s="6"/>
    </row>
    <row r="28" spans="1:33" ht="20.100000000000001" customHeight="1" x14ac:dyDescent="0.2">
      <c r="A28" s="74" t="s">
        <v>44</v>
      </c>
      <c r="B28" s="75" t="s">
        <v>45</v>
      </c>
      <c r="C28" s="76" t="s">
        <v>6</v>
      </c>
      <c r="D28" s="69">
        <v>22000</v>
      </c>
      <c r="E28" s="70">
        <v>0</v>
      </c>
      <c r="F28" s="65">
        <f t="shared" si="0"/>
        <v>0</v>
      </c>
      <c r="G28" s="6"/>
      <c r="H28" s="6"/>
      <c r="I28" s="6"/>
      <c r="J28" s="6"/>
      <c r="K28" s="6"/>
      <c r="L28" s="6"/>
      <c r="M28" s="6"/>
      <c r="N28" s="6"/>
      <c r="O28" s="6"/>
      <c r="P28" s="6"/>
      <c r="Q28" s="6"/>
      <c r="R28" s="6"/>
      <c r="S28" s="6"/>
      <c r="T28" s="6"/>
      <c r="U28" s="6"/>
      <c r="V28" s="6"/>
      <c r="W28" s="6"/>
      <c r="X28" s="6"/>
      <c r="Y28" s="6"/>
      <c r="Z28" s="6"/>
      <c r="AA28" s="6"/>
      <c r="AB28" s="6"/>
      <c r="AC28" s="6"/>
      <c r="AD28" s="6"/>
    </row>
    <row r="29" spans="1:33" ht="20.100000000000001" customHeight="1" x14ac:dyDescent="0.2">
      <c r="A29" s="74" t="s">
        <v>46</v>
      </c>
      <c r="B29" s="75" t="s">
        <v>47</v>
      </c>
      <c r="C29" s="76" t="s">
        <v>6</v>
      </c>
      <c r="D29" s="69">
        <v>22000</v>
      </c>
      <c r="E29" s="70">
        <v>0</v>
      </c>
      <c r="F29" s="65">
        <f t="shared" si="0"/>
        <v>0</v>
      </c>
      <c r="G29" s="6"/>
      <c r="H29" s="6"/>
      <c r="I29" s="6"/>
      <c r="J29" s="6"/>
      <c r="K29" s="6"/>
      <c r="L29" s="6"/>
      <c r="M29" s="6"/>
      <c r="N29" s="6"/>
      <c r="O29" s="6"/>
      <c r="P29" s="6"/>
      <c r="Q29" s="6"/>
      <c r="R29" s="6"/>
      <c r="S29" s="6"/>
      <c r="T29" s="6"/>
      <c r="U29" s="6"/>
      <c r="V29" s="6"/>
      <c r="W29" s="6"/>
      <c r="X29" s="6"/>
      <c r="Y29" s="6"/>
      <c r="Z29" s="6"/>
      <c r="AA29" s="6"/>
      <c r="AB29" s="6"/>
      <c r="AC29" s="6"/>
      <c r="AD29" s="6"/>
    </row>
    <row r="30" spans="1:33" ht="20.100000000000001" customHeight="1" x14ac:dyDescent="0.2">
      <c r="A30" s="74" t="s">
        <v>58</v>
      </c>
      <c r="B30" s="75" t="s">
        <v>48</v>
      </c>
      <c r="C30" s="76" t="s">
        <v>6</v>
      </c>
      <c r="D30" s="69">
        <v>22000</v>
      </c>
      <c r="E30" s="70">
        <v>0</v>
      </c>
      <c r="F30" s="65">
        <f t="shared" si="0"/>
        <v>0</v>
      </c>
      <c r="G30" s="6"/>
      <c r="H30" s="6"/>
      <c r="I30" s="6"/>
      <c r="J30" s="6"/>
      <c r="K30" s="6"/>
      <c r="L30" s="6"/>
      <c r="M30" s="6"/>
      <c r="N30" s="6"/>
      <c r="O30" s="6"/>
      <c r="P30" s="6"/>
      <c r="Q30" s="6"/>
      <c r="R30" s="6"/>
      <c r="S30" s="6"/>
      <c r="T30" s="6"/>
      <c r="U30" s="6"/>
      <c r="V30" s="6"/>
      <c r="W30" s="6"/>
      <c r="X30" s="6"/>
      <c r="Y30" s="6"/>
      <c r="Z30" s="6"/>
      <c r="AA30" s="6"/>
      <c r="AB30" s="6"/>
      <c r="AC30" s="6"/>
      <c r="AD30" s="6"/>
    </row>
    <row r="31" spans="1:33" ht="20.100000000000001" customHeight="1" x14ac:dyDescent="0.2">
      <c r="A31" s="74" t="s">
        <v>59</v>
      </c>
      <c r="B31" s="75" t="s">
        <v>49</v>
      </c>
      <c r="C31" s="76" t="s">
        <v>6</v>
      </c>
      <c r="D31" s="69">
        <v>11000</v>
      </c>
      <c r="E31" s="70">
        <v>0</v>
      </c>
      <c r="F31" s="65">
        <f t="shared" si="0"/>
        <v>0</v>
      </c>
      <c r="G31" s="6"/>
      <c r="H31" s="6"/>
      <c r="I31" s="6"/>
      <c r="J31" s="6"/>
      <c r="K31" s="6"/>
      <c r="L31" s="6"/>
      <c r="M31" s="6"/>
      <c r="N31" s="6"/>
      <c r="O31" s="6"/>
      <c r="P31" s="6"/>
      <c r="Q31" s="6"/>
      <c r="R31" s="6"/>
      <c r="S31" s="6"/>
      <c r="T31" s="6"/>
      <c r="U31" s="6"/>
      <c r="V31" s="6"/>
      <c r="W31" s="6"/>
      <c r="X31" s="6"/>
      <c r="Y31" s="6"/>
      <c r="Z31" s="6"/>
      <c r="AA31" s="6"/>
      <c r="AB31" s="6"/>
      <c r="AC31" s="6"/>
      <c r="AD31" s="6"/>
    </row>
    <row r="32" spans="1:33" ht="20.100000000000001" customHeight="1" x14ac:dyDescent="0.2">
      <c r="A32" s="74" t="s">
        <v>52</v>
      </c>
      <c r="B32" s="75" t="s">
        <v>53</v>
      </c>
      <c r="C32" s="76" t="s">
        <v>6</v>
      </c>
      <c r="D32" s="69">
        <v>12000</v>
      </c>
      <c r="E32" s="70">
        <v>0</v>
      </c>
      <c r="F32" s="65">
        <f t="shared" si="0"/>
        <v>0</v>
      </c>
      <c r="G32" s="6"/>
      <c r="H32" s="6"/>
      <c r="I32" s="6"/>
      <c r="J32" s="6"/>
      <c r="K32" s="6"/>
      <c r="L32" s="6"/>
      <c r="M32" s="6"/>
      <c r="N32" s="6"/>
      <c r="O32" s="6"/>
      <c r="P32" s="6"/>
      <c r="Q32" s="6"/>
      <c r="R32" s="6"/>
      <c r="S32" s="6"/>
      <c r="T32" s="6"/>
      <c r="U32" s="6"/>
      <c r="V32" s="6"/>
      <c r="W32" s="6"/>
      <c r="X32" s="6"/>
      <c r="Y32" s="6"/>
      <c r="Z32" s="6"/>
      <c r="AA32" s="6"/>
      <c r="AB32" s="6"/>
      <c r="AC32" s="6"/>
      <c r="AD32" s="6"/>
    </row>
    <row r="33" spans="1:30" ht="20.100000000000001" customHeight="1" x14ac:dyDescent="0.2">
      <c r="A33" s="74" t="s">
        <v>56</v>
      </c>
      <c r="B33" s="75" t="s">
        <v>54</v>
      </c>
      <c r="C33" s="76" t="s">
        <v>6</v>
      </c>
      <c r="D33" s="69">
        <v>1100</v>
      </c>
      <c r="E33" s="70">
        <v>0</v>
      </c>
      <c r="F33" s="65">
        <f t="shared" si="0"/>
        <v>0</v>
      </c>
      <c r="G33" s="6"/>
      <c r="H33" s="6"/>
      <c r="I33" s="6"/>
      <c r="J33" s="6"/>
      <c r="K33" s="6"/>
      <c r="L33" s="6"/>
      <c r="M33" s="6"/>
      <c r="N33" s="6"/>
      <c r="O33" s="6"/>
      <c r="P33" s="6"/>
      <c r="Q33" s="6"/>
      <c r="R33" s="6"/>
      <c r="S33" s="6"/>
      <c r="T33" s="6"/>
      <c r="U33" s="6"/>
      <c r="V33" s="6"/>
      <c r="W33" s="6"/>
      <c r="X33" s="6"/>
      <c r="Y33" s="6"/>
      <c r="Z33" s="6"/>
      <c r="AA33" s="6"/>
      <c r="AB33" s="6"/>
      <c r="AC33" s="6"/>
      <c r="AD33" s="6"/>
    </row>
    <row r="34" spans="1:30" ht="20.100000000000001" customHeight="1" x14ac:dyDescent="0.2">
      <c r="A34" s="74" t="s">
        <v>57</v>
      </c>
      <c r="B34" s="75" t="s">
        <v>55</v>
      </c>
      <c r="C34" s="76" t="s">
        <v>6</v>
      </c>
      <c r="D34" s="69">
        <v>1100</v>
      </c>
      <c r="E34" s="70">
        <v>0</v>
      </c>
      <c r="F34" s="65">
        <f t="shared" si="0"/>
        <v>0</v>
      </c>
      <c r="G34" s="6"/>
      <c r="H34" s="6"/>
      <c r="I34" s="6"/>
      <c r="J34" s="6"/>
      <c r="K34" s="6"/>
      <c r="L34" s="6"/>
      <c r="M34" s="6"/>
      <c r="N34" s="6"/>
      <c r="O34" s="6"/>
      <c r="P34" s="6"/>
      <c r="Q34" s="6"/>
      <c r="R34" s="6"/>
      <c r="S34" s="6"/>
      <c r="T34" s="6"/>
      <c r="U34" s="6"/>
      <c r="V34" s="6"/>
      <c r="W34" s="6"/>
      <c r="X34" s="6"/>
      <c r="Y34" s="6"/>
      <c r="Z34" s="6"/>
      <c r="AA34" s="6"/>
      <c r="AB34" s="6"/>
      <c r="AC34" s="6"/>
      <c r="AD34" s="6"/>
    </row>
    <row r="35" spans="1:30" ht="20.100000000000001" customHeight="1" x14ac:dyDescent="0.2">
      <c r="A35" s="77" t="s">
        <v>60</v>
      </c>
      <c r="B35" s="77" t="s">
        <v>63</v>
      </c>
      <c r="C35" s="78" t="s">
        <v>2</v>
      </c>
      <c r="D35" s="79">
        <v>100</v>
      </c>
      <c r="E35" s="70">
        <v>0</v>
      </c>
      <c r="F35" s="65">
        <f t="shared" ref="F35" si="2">ROUND(E35*D35,2)</f>
        <v>0</v>
      </c>
      <c r="G35" s="6"/>
      <c r="H35" s="6"/>
      <c r="I35" s="6"/>
      <c r="J35" s="6"/>
      <c r="K35" s="6"/>
      <c r="L35" s="6"/>
      <c r="M35" s="6"/>
      <c r="N35" s="6"/>
      <c r="O35" s="6"/>
      <c r="P35" s="6"/>
      <c r="Q35" s="6"/>
      <c r="R35" s="6"/>
      <c r="S35" s="6"/>
      <c r="T35" s="6"/>
      <c r="U35" s="6"/>
      <c r="V35" s="6"/>
      <c r="W35" s="6"/>
      <c r="X35" s="6"/>
      <c r="Y35" s="6"/>
      <c r="Z35" s="6"/>
      <c r="AA35" s="6"/>
      <c r="AB35" s="6"/>
      <c r="AC35" s="6"/>
      <c r="AD35" s="6"/>
    </row>
    <row r="36" spans="1:30" ht="20.100000000000001" customHeight="1" x14ac:dyDescent="0.2">
      <c r="A36" s="80" t="s">
        <v>61</v>
      </c>
      <c r="B36" s="80" t="s">
        <v>64</v>
      </c>
      <c r="C36" s="81" t="s">
        <v>2</v>
      </c>
      <c r="D36" s="82">
        <v>100</v>
      </c>
      <c r="E36" s="70">
        <v>0</v>
      </c>
      <c r="F36" s="65">
        <f t="shared" si="0"/>
        <v>0</v>
      </c>
      <c r="G36" s="6"/>
      <c r="H36" s="6"/>
      <c r="I36" s="6"/>
      <c r="J36" s="6"/>
      <c r="K36" s="6"/>
      <c r="L36" s="6"/>
      <c r="M36" s="6"/>
      <c r="N36" s="6"/>
      <c r="O36" s="6"/>
      <c r="P36" s="6"/>
      <c r="Q36" s="6"/>
      <c r="R36" s="6"/>
      <c r="S36" s="6"/>
      <c r="T36" s="6"/>
      <c r="U36" s="6"/>
      <c r="V36" s="6"/>
      <c r="W36" s="6"/>
      <c r="X36" s="6"/>
      <c r="Y36" s="6"/>
      <c r="Z36" s="6"/>
      <c r="AA36" s="6"/>
      <c r="AB36" s="6"/>
      <c r="AC36" s="6"/>
      <c r="AD36" s="6"/>
    </row>
    <row r="37" spans="1:30" ht="20.100000000000001" customHeight="1" x14ac:dyDescent="0.2">
      <c r="A37" s="74"/>
      <c r="B37" s="75"/>
      <c r="C37" s="76"/>
      <c r="D37" s="69"/>
      <c r="E37" s="70"/>
      <c r="F37" s="65">
        <f t="shared" si="0"/>
        <v>0</v>
      </c>
      <c r="G37" s="6"/>
      <c r="H37" s="6"/>
      <c r="I37" s="6"/>
      <c r="J37" s="6"/>
      <c r="K37" s="6"/>
      <c r="L37" s="6"/>
      <c r="M37" s="6"/>
      <c r="N37" s="6"/>
      <c r="O37" s="6"/>
      <c r="P37" s="6"/>
      <c r="Q37" s="6"/>
      <c r="R37" s="6"/>
      <c r="S37" s="6"/>
      <c r="T37" s="6"/>
      <c r="U37" s="6"/>
      <c r="V37" s="6"/>
      <c r="W37" s="6"/>
      <c r="X37" s="6"/>
      <c r="Y37" s="6"/>
      <c r="Z37" s="6"/>
      <c r="AA37" s="6"/>
      <c r="AB37" s="6"/>
      <c r="AC37" s="6"/>
      <c r="AD37" s="6"/>
    </row>
    <row r="38" spans="1:30" ht="20.100000000000001" customHeight="1" x14ac:dyDescent="0.2">
      <c r="A38" s="74"/>
      <c r="B38" s="75"/>
      <c r="C38" s="76"/>
      <c r="D38" s="69"/>
      <c r="E38" s="70"/>
      <c r="F38" s="65">
        <f t="shared" si="0"/>
        <v>0</v>
      </c>
      <c r="G38" s="6"/>
      <c r="H38" s="6"/>
      <c r="I38" s="6"/>
      <c r="J38" s="6"/>
      <c r="K38" s="6"/>
      <c r="L38" s="6"/>
      <c r="M38" s="6"/>
      <c r="N38" s="6"/>
      <c r="O38" s="6"/>
      <c r="P38" s="6"/>
      <c r="Q38" s="6"/>
      <c r="R38" s="6"/>
      <c r="S38" s="6"/>
      <c r="T38" s="6"/>
      <c r="U38" s="6"/>
      <c r="V38" s="6"/>
      <c r="W38" s="6"/>
      <c r="X38" s="6"/>
      <c r="Y38" s="6"/>
      <c r="Z38" s="6"/>
      <c r="AA38" s="6"/>
      <c r="AB38" s="6"/>
      <c r="AC38" s="6"/>
      <c r="AD38" s="6"/>
    </row>
    <row r="39" spans="1:30" ht="20.100000000000001" customHeight="1" thickBot="1" x14ac:dyDescent="0.25">
      <c r="A39" s="74"/>
      <c r="B39" s="75"/>
      <c r="C39" s="76"/>
      <c r="D39" s="69"/>
      <c r="E39" s="70"/>
      <c r="F39" s="65">
        <f t="shared" si="0"/>
        <v>0</v>
      </c>
      <c r="G39" s="6"/>
      <c r="H39" s="6"/>
      <c r="I39" s="6"/>
      <c r="J39" s="6"/>
      <c r="K39" s="6"/>
      <c r="L39" s="6"/>
      <c r="M39" s="6"/>
      <c r="N39" s="6"/>
      <c r="O39" s="6"/>
      <c r="P39" s="6"/>
      <c r="Q39" s="6"/>
      <c r="R39" s="6"/>
      <c r="S39" s="6"/>
      <c r="T39" s="6"/>
      <c r="U39" s="6"/>
      <c r="V39" s="6"/>
      <c r="W39" s="6"/>
      <c r="X39" s="6"/>
      <c r="Y39" s="6"/>
      <c r="Z39" s="6"/>
      <c r="AA39" s="6"/>
      <c r="AB39" s="6"/>
      <c r="AC39" s="6"/>
      <c r="AD39" s="6"/>
    </row>
    <row r="40" spans="1:30" ht="20.100000000000001" customHeight="1" thickBot="1" x14ac:dyDescent="0.3">
      <c r="A40" s="148" t="s">
        <v>26</v>
      </c>
      <c r="B40" s="130"/>
      <c r="C40" s="130"/>
      <c r="D40" s="130"/>
      <c r="E40" s="130"/>
      <c r="F40" s="52">
        <f>SUM(F19:F39)</f>
        <v>0</v>
      </c>
      <c r="G40" s="30">
        <v>3.31</v>
      </c>
      <c r="H40" s="15" t="e">
        <f>+G40*#REF!</f>
        <v>#REF!</v>
      </c>
      <c r="I40" s="16" t="e">
        <f>+#REF!*G40</f>
        <v>#REF!</v>
      </c>
      <c r="J40" s="17">
        <v>24.29</v>
      </c>
      <c r="K40" s="18" t="e">
        <f>+J40*#REF!</f>
        <v>#REF!</v>
      </c>
      <c r="L40" s="19" t="e">
        <f>+#REF!*J40</f>
        <v>#REF!</v>
      </c>
      <c r="M40" s="6"/>
      <c r="N40" s="6"/>
      <c r="O40" s="6"/>
      <c r="P40" s="6"/>
      <c r="Q40" s="6"/>
      <c r="R40" s="6">
        <v>60</v>
      </c>
      <c r="S40" s="6">
        <v>45</v>
      </c>
      <c r="T40" s="6"/>
      <c r="U40" s="6">
        <v>63.88</v>
      </c>
      <c r="V40" s="6">
        <v>72.81</v>
      </c>
      <c r="W40" s="6"/>
      <c r="X40" s="6">
        <f>AVERAGE(T40,U40,V40)</f>
        <v>68.344999999999999</v>
      </c>
      <c r="Y40" s="6"/>
      <c r="Z40" s="6"/>
      <c r="AA40" s="6"/>
      <c r="AB40" s="6"/>
      <c r="AC40" s="6"/>
      <c r="AD40" s="6"/>
    </row>
    <row r="41" spans="1:30" ht="15" customHeight="1" thickBot="1" x14ac:dyDescent="0.3">
      <c r="A41" s="56"/>
      <c r="B41" s="57"/>
      <c r="C41" s="57"/>
      <c r="D41" s="57"/>
      <c r="E41" s="57"/>
      <c r="F41" s="52"/>
      <c r="G41" s="58"/>
      <c r="H41" s="58"/>
      <c r="I41" s="58"/>
      <c r="J41" s="59"/>
      <c r="K41" s="59"/>
      <c r="L41" s="59"/>
      <c r="M41" s="6"/>
      <c r="N41" s="6"/>
      <c r="O41" s="6"/>
      <c r="P41" s="6"/>
      <c r="Q41" s="6"/>
      <c r="R41" s="6"/>
      <c r="S41" s="6"/>
      <c r="T41" s="6"/>
      <c r="U41" s="6"/>
      <c r="V41" s="6"/>
      <c r="W41" s="6"/>
      <c r="X41" s="6"/>
      <c r="Y41" s="6"/>
      <c r="Z41" s="6"/>
      <c r="AA41" s="6"/>
      <c r="AB41" s="6"/>
      <c r="AC41" s="6"/>
      <c r="AD41" s="6"/>
    </row>
    <row r="42" spans="1:30" ht="20.100000000000001" customHeight="1" thickBot="1" x14ac:dyDescent="0.35">
      <c r="A42" s="129" t="s">
        <v>29</v>
      </c>
      <c r="B42" s="130"/>
      <c r="C42" s="130"/>
      <c r="D42" s="130"/>
      <c r="E42" s="131"/>
      <c r="F42" s="55">
        <f>+F40</f>
        <v>0</v>
      </c>
    </row>
  </sheetData>
  <sortState ref="A20:F30">
    <sortCondition ref="A19"/>
  </sortState>
  <mergeCells count="6">
    <mergeCell ref="A42:E42"/>
    <mergeCell ref="B1:F4"/>
    <mergeCell ref="B9:F9"/>
    <mergeCell ref="A11:F11"/>
    <mergeCell ref="A12:F15"/>
    <mergeCell ref="A40:E40"/>
  </mergeCells>
  <phoneticPr fontId="0" type="noConversion"/>
  <printOptions horizontalCentered="1"/>
  <pageMargins left="0.7" right="0.7" top="0.75" bottom="0.75" header="0.3" footer="0.3"/>
  <pageSetup scale="51" fitToHeight="4" orientation="portrait" r:id="rId1"/>
  <headerFooter alignWithMargins="0">
    <oddFooter>&amp;LREV. 10/20/2017&amp;RPage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35"/>
  <sheetViews>
    <sheetView workbookViewId="0">
      <selection activeCell="B8" sqref="B8"/>
    </sheetView>
  </sheetViews>
  <sheetFormatPr defaultRowHeight="12.75" x14ac:dyDescent="0.2"/>
  <cols>
    <col min="1" max="1" width="13.28515625" customWidth="1"/>
    <col min="2" max="2" width="51.28515625" customWidth="1"/>
    <col min="5" max="5" width="16" customWidth="1"/>
    <col min="6" max="6" width="19.28515625" customWidth="1"/>
  </cols>
  <sheetData>
    <row r="1" spans="1:6" ht="18.75" x14ac:dyDescent="0.2">
      <c r="A1" s="157" t="s">
        <v>65</v>
      </c>
      <c r="B1" s="158"/>
      <c r="C1" s="83"/>
      <c r="D1" s="83"/>
      <c r="E1" s="83"/>
    </row>
    <row r="2" spans="1:6" x14ac:dyDescent="0.2">
      <c r="A2" s="159" t="s">
        <v>66</v>
      </c>
      <c r="B2" s="160"/>
      <c r="C2" s="83"/>
      <c r="D2" s="83"/>
      <c r="E2" s="83"/>
    </row>
    <row r="3" spans="1:6" ht="15" x14ac:dyDescent="0.2">
      <c r="A3" s="84" t="s">
        <v>67</v>
      </c>
      <c r="B3" s="85" t="s">
        <v>68</v>
      </c>
      <c r="C3" s="97" t="s">
        <v>22</v>
      </c>
      <c r="D3" s="84" t="s">
        <v>69</v>
      </c>
      <c r="E3" s="95" t="s">
        <v>134</v>
      </c>
      <c r="F3" s="98" t="s">
        <v>135</v>
      </c>
    </row>
    <row r="4" spans="1:6" ht="15" customHeight="1" x14ac:dyDescent="0.2">
      <c r="A4" s="154" t="s">
        <v>70</v>
      </c>
      <c r="B4" s="155"/>
      <c r="C4" s="155"/>
      <c r="D4" s="155"/>
      <c r="E4" s="155"/>
      <c r="F4" s="156"/>
    </row>
    <row r="5" spans="1:6" ht="18" customHeight="1" x14ac:dyDescent="0.2">
      <c r="A5" s="86" t="s">
        <v>71</v>
      </c>
      <c r="B5" s="87" t="s">
        <v>72</v>
      </c>
      <c r="C5" s="88" t="s">
        <v>6</v>
      </c>
      <c r="D5" s="89">
        <v>960</v>
      </c>
      <c r="E5" s="90"/>
      <c r="F5" s="96"/>
    </row>
    <row r="6" spans="1:6" ht="18" customHeight="1" x14ac:dyDescent="0.2">
      <c r="A6" s="86" t="s">
        <v>73</v>
      </c>
      <c r="B6" s="87" t="s">
        <v>74</v>
      </c>
      <c r="C6" s="88" t="s">
        <v>75</v>
      </c>
      <c r="D6" s="91">
        <v>0.12</v>
      </c>
      <c r="E6" s="90"/>
      <c r="F6" s="96"/>
    </row>
    <row r="7" spans="1:6" ht="18" customHeight="1" x14ac:dyDescent="0.2">
      <c r="A7" s="86" t="s">
        <v>76</v>
      </c>
      <c r="B7" s="87" t="s">
        <v>77</v>
      </c>
      <c r="C7" s="88" t="s">
        <v>7</v>
      </c>
      <c r="D7" s="89">
        <v>561</v>
      </c>
      <c r="E7" s="90"/>
      <c r="F7" s="96"/>
    </row>
    <row r="8" spans="1:6" ht="18" customHeight="1" x14ac:dyDescent="0.2">
      <c r="A8" s="86" t="s">
        <v>78</v>
      </c>
      <c r="B8" s="87" t="s">
        <v>79</v>
      </c>
      <c r="C8" s="88" t="s">
        <v>7</v>
      </c>
      <c r="D8" s="89">
        <v>24</v>
      </c>
      <c r="E8" s="92"/>
      <c r="F8" s="96"/>
    </row>
    <row r="9" spans="1:6" ht="18" customHeight="1" x14ac:dyDescent="0.2">
      <c r="A9" s="86" t="s">
        <v>80</v>
      </c>
      <c r="B9" s="87" t="s">
        <v>35</v>
      </c>
      <c r="C9" s="88" t="s">
        <v>7</v>
      </c>
      <c r="D9" s="89">
        <v>191</v>
      </c>
      <c r="E9" s="90"/>
      <c r="F9" s="96"/>
    </row>
    <row r="10" spans="1:6" ht="18" customHeight="1" x14ac:dyDescent="0.2">
      <c r="A10" s="86" t="s">
        <v>81</v>
      </c>
      <c r="B10" s="86" t="s">
        <v>82</v>
      </c>
      <c r="C10" s="88" t="s">
        <v>8</v>
      </c>
      <c r="D10" s="93">
        <v>3.3</v>
      </c>
      <c r="E10" s="90"/>
      <c r="F10" s="96"/>
    </row>
    <row r="11" spans="1:6" ht="18" customHeight="1" x14ac:dyDescent="0.2">
      <c r="A11" s="86" t="s">
        <v>83</v>
      </c>
      <c r="B11" s="86" t="s">
        <v>84</v>
      </c>
      <c r="C11" s="88" t="s">
        <v>8</v>
      </c>
      <c r="D11" s="93">
        <v>11.85</v>
      </c>
      <c r="E11" s="90"/>
      <c r="F11" s="96"/>
    </row>
    <row r="12" spans="1:6" ht="18" customHeight="1" x14ac:dyDescent="0.2">
      <c r="A12" s="86" t="s">
        <v>85</v>
      </c>
      <c r="B12" s="87" t="s">
        <v>86</v>
      </c>
      <c r="C12" s="88" t="s">
        <v>2</v>
      </c>
      <c r="D12" s="89">
        <v>7</v>
      </c>
      <c r="E12" s="90"/>
      <c r="F12" s="96"/>
    </row>
    <row r="13" spans="1:6" ht="18" customHeight="1" x14ac:dyDescent="0.2">
      <c r="A13" s="86" t="s">
        <v>87</v>
      </c>
      <c r="B13" s="87" t="s">
        <v>88</v>
      </c>
      <c r="C13" s="88" t="s">
        <v>2</v>
      </c>
      <c r="D13" s="89">
        <v>1</v>
      </c>
      <c r="E13" s="90"/>
      <c r="F13" s="96"/>
    </row>
    <row r="14" spans="1:6" ht="18" customHeight="1" x14ac:dyDescent="0.2">
      <c r="A14" s="86" t="s">
        <v>89</v>
      </c>
      <c r="B14" s="87" t="s">
        <v>90</v>
      </c>
      <c r="C14" s="88" t="s">
        <v>6</v>
      </c>
      <c r="D14" s="89">
        <v>960</v>
      </c>
      <c r="E14" s="90"/>
      <c r="F14" s="96"/>
    </row>
    <row r="15" spans="1:6" ht="18" customHeight="1" x14ac:dyDescent="0.2">
      <c r="A15" s="86" t="s">
        <v>91</v>
      </c>
      <c r="B15" s="87" t="s">
        <v>92</v>
      </c>
      <c r="C15" s="88" t="s">
        <v>6</v>
      </c>
      <c r="D15" s="89">
        <v>71</v>
      </c>
      <c r="E15" s="90"/>
      <c r="F15" s="96"/>
    </row>
    <row r="16" spans="1:6" ht="18" customHeight="1" x14ac:dyDescent="0.2">
      <c r="A16" s="86" t="s">
        <v>93</v>
      </c>
      <c r="B16" s="87" t="s">
        <v>94</v>
      </c>
      <c r="C16" s="88" t="s">
        <v>7</v>
      </c>
      <c r="D16" s="93">
        <v>0.72</v>
      </c>
      <c r="E16" s="92"/>
      <c r="F16" s="96"/>
    </row>
    <row r="17" spans="1:6" ht="18" customHeight="1" x14ac:dyDescent="0.2">
      <c r="A17" s="86" t="s">
        <v>95</v>
      </c>
      <c r="B17" s="87" t="s">
        <v>96</v>
      </c>
      <c r="C17" s="88" t="s">
        <v>7</v>
      </c>
      <c r="D17" s="89">
        <v>561</v>
      </c>
      <c r="E17" s="90"/>
      <c r="F17" s="96"/>
    </row>
    <row r="18" spans="1:6" ht="18" customHeight="1" x14ac:dyDescent="0.2">
      <c r="A18" s="86" t="s">
        <v>97</v>
      </c>
      <c r="B18" s="87" t="s">
        <v>98</v>
      </c>
      <c r="C18" s="88" t="s">
        <v>99</v>
      </c>
      <c r="D18" s="89">
        <v>295</v>
      </c>
      <c r="E18" s="90"/>
      <c r="F18" s="96"/>
    </row>
    <row r="19" spans="1:6" ht="18" customHeight="1" x14ac:dyDescent="0.2">
      <c r="A19" s="86" t="s">
        <v>100</v>
      </c>
      <c r="B19" s="87" t="s">
        <v>101</v>
      </c>
      <c r="C19" s="88" t="s">
        <v>7</v>
      </c>
      <c r="D19" s="89">
        <v>230</v>
      </c>
      <c r="E19" s="90"/>
      <c r="F19" s="96"/>
    </row>
    <row r="20" spans="1:6" ht="18" customHeight="1" x14ac:dyDescent="0.2">
      <c r="A20" s="86" t="s">
        <v>102</v>
      </c>
      <c r="B20" s="87" t="s">
        <v>103</v>
      </c>
      <c r="C20" s="88" t="s">
        <v>6</v>
      </c>
      <c r="D20" s="89">
        <v>205</v>
      </c>
      <c r="E20" s="90"/>
      <c r="F20" s="96"/>
    </row>
    <row r="21" spans="1:6" ht="18" customHeight="1" x14ac:dyDescent="0.2">
      <c r="A21" s="86" t="s">
        <v>104</v>
      </c>
      <c r="B21" s="87" t="s">
        <v>105</v>
      </c>
      <c r="C21" s="88" t="s">
        <v>6</v>
      </c>
      <c r="D21" s="89">
        <v>343</v>
      </c>
      <c r="E21" s="90"/>
      <c r="F21" s="96"/>
    </row>
    <row r="22" spans="1:6" ht="18" customHeight="1" x14ac:dyDescent="0.2">
      <c r="A22" s="86" t="s">
        <v>106</v>
      </c>
      <c r="B22" s="86" t="s">
        <v>107</v>
      </c>
      <c r="C22" s="88" t="s">
        <v>6</v>
      </c>
      <c r="D22" s="89">
        <v>3836</v>
      </c>
      <c r="E22" s="90"/>
      <c r="F22" s="96"/>
    </row>
    <row r="23" spans="1:6" ht="18" customHeight="1" x14ac:dyDescent="0.2">
      <c r="A23" s="86" t="s">
        <v>108</v>
      </c>
      <c r="B23" s="87" t="s">
        <v>109</v>
      </c>
      <c r="C23" s="88" t="s">
        <v>2</v>
      </c>
      <c r="D23" s="89">
        <v>10</v>
      </c>
      <c r="E23" s="90"/>
      <c r="F23" s="96"/>
    </row>
    <row r="24" spans="1:6" ht="18" customHeight="1" x14ac:dyDescent="0.2">
      <c r="A24" s="86" t="s">
        <v>110</v>
      </c>
      <c r="B24" s="87" t="s">
        <v>111</v>
      </c>
      <c r="C24" s="88" t="s">
        <v>2</v>
      </c>
      <c r="D24" s="89">
        <v>14</v>
      </c>
      <c r="E24" s="90"/>
      <c r="F24" s="96"/>
    </row>
    <row r="25" spans="1:6" ht="18" customHeight="1" x14ac:dyDescent="0.2">
      <c r="A25" s="86" t="s">
        <v>112</v>
      </c>
      <c r="B25" s="87" t="s">
        <v>113</v>
      </c>
      <c r="C25" s="88" t="s">
        <v>2</v>
      </c>
      <c r="D25" s="89">
        <v>2</v>
      </c>
      <c r="E25" s="90"/>
      <c r="F25" s="96"/>
    </row>
    <row r="26" spans="1:6" ht="18" customHeight="1" x14ac:dyDescent="0.2">
      <c r="A26" s="86" t="s">
        <v>114</v>
      </c>
      <c r="B26" s="87" t="s">
        <v>115</v>
      </c>
      <c r="C26" s="88" t="s">
        <v>2</v>
      </c>
      <c r="D26" s="89">
        <v>7</v>
      </c>
      <c r="E26" s="90"/>
      <c r="F26" s="96"/>
    </row>
    <row r="27" spans="1:6" ht="18" customHeight="1" x14ac:dyDescent="0.2">
      <c r="A27" s="86" t="s">
        <v>116</v>
      </c>
      <c r="B27" s="87" t="s">
        <v>117</v>
      </c>
      <c r="C27" s="88" t="s">
        <v>118</v>
      </c>
      <c r="D27" s="89">
        <v>8</v>
      </c>
      <c r="E27" s="90"/>
      <c r="F27" s="96"/>
    </row>
    <row r="28" spans="1:6" ht="18" customHeight="1" x14ac:dyDescent="0.2">
      <c r="A28" s="86" t="s">
        <v>119</v>
      </c>
      <c r="B28" s="87" t="s">
        <v>120</v>
      </c>
      <c r="C28" s="88" t="s">
        <v>2</v>
      </c>
      <c r="D28" s="89">
        <v>8</v>
      </c>
      <c r="E28" s="90"/>
      <c r="F28" s="96"/>
    </row>
    <row r="29" spans="1:6" ht="18" customHeight="1" x14ac:dyDescent="0.2">
      <c r="A29" s="86" t="s">
        <v>121</v>
      </c>
      <c r="B29" s="87" t="s">
        <v>122</v>
      </c>
      <c r="C29" s="88" t="s">
        <v>2</v>
      </c>
      <c r="D29" s="89">
        <v>6</v>
      </c>
      <c r="E29" s="90"/>
      <c r="F29" s="96"/>
    </row>
    <row r="30" spans="1:6" ht="18" customHeight="1" x14ac:dyDescent="0.2">
      <c r="A30" s="86" t="s">
        <v>123</v>
      </c>
      <c r="B30" s="87" t="s">
        <v>124</v>
      </c>
      <c r="C30" s="88" t="s">
        <v>2</v>
      </c>
      <c r="D30" s="89">
        <v>11</v>
      </c>
      <c r="E30" s="90"/>
      <c r="F30" s="96"/>
    </row>
    <row r="31" spans="1:6" ht="18" customHeight="1" x14ac:dyDescent="0.2">
      <c r="A31" s="86" t="s">
        <v>125</v>
      </c>
      <c r="B31" s="87" t="s">
        <v>126</v>
      </c>
      <c r="C31" s="88" t="s">
        <v>99</v>
      </c>
      <c r="D31" s="94">
        <v>6.5</v>
      </c>
      <c r="E31" s="92"/>
      <c r="F31" s="96"/>
    </row>
    <row r="32" spans="1:6" ht="18" customHeight="1" x14ac:dyDescent="0.2">
      <c r="A32" s="86" t="s">
        <v>127</v>
      </c>
      <c r="B32" s="87" t="s">
        <v>128</v>
      </c>
      <c r="C32" s="88" t="s">
        <v>6</v>
      </c>
      <c r="D32" s="89">
        <v>2482</v>
      </c>
      <c r="E32" s="90"/>
      <c r="F32" s="96"/>
    </row>
    <row r="33" spans="1:6" ht="18" customHeight="1" x14ac:dyDescent="0.2">
      <c r="A33" s="86" t="s">
        <v>129</v>
      </c>
      <c r="B33" s="87" t="s">
        <v>130</v>
      </c>
      <c r="C33" s="88" t="s">
        <v>6</v>
      </c>
      <c r="D33" s="89">
        <v>250</v>
      </c>
      <c r="E33" s="90"/>
      <c r="F33" s="96"/>
    </row>
    <row r="34" spans="1:6" ht="18" customHeight="1" x14ac:dyDescent="0.2">
      <c r="A34" s="86" t="s">
        <v>131</v>
      </c>
      <c r="B34" s="87" t="s">
        <v>132</v>
      </c>
      <c r="C34" s="88" t="s">
        <v>6</v>
      </c>
      <c r="D34" s="89">
        <v>18</v>
      </c>
      <c r="E34" s="92"/>
      <c r="F34" s="96"/>
    </row>
    <row r="35" spans="1:6" ht="26.25" customHeight="1" x14ac:dyDescent="0.2">
      <c r="A35" s="149" t="s">
        <v>133</v>
      </c>
      <c r="B35" s="150"/>
      <c r="C35" s="150"/>
      <c r="D35" s="151"/>
      <c r="E35" s="152"/>
      <c r="F35" s="153"/>
    </row>
  </sheetData>
  <mergeCells count="5">
    <mergeCell ref="A35:D35"/>
    <mergeCell ref="E35:F35"/>
    <mergeCell ref="A4:F4"/>
    <mergeCell ref="A1:B1"/>
    <mergeCell ref="A2:B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H7"/>
  <sheetViews>
    <sheetView workbookViewId="0">
      <selection activeCell="N16" sqref="N16"/>
    </sheetView>
  </sheetViews>
  <sheetFormatPr defaultRowHeight="12.75" x14ac:dyDescent="0.2"/>
  <cols>
    <col min="1" max="1" width="3.7109375" customWidth="1"/>
    <col min="2" max="2" width="18.7109375" customWidth="1"/>
    <col min="3" max="3" width="13.28515625" customWidth="1"/>
    <col min="4" max="4" width="12.42578125" customWidth="1"/>
    <col min="8" max="8" width="14.28515625" customWidth="1"/>
  </cols>
  <sheetData>
    <row r="1" spans="1:8" x14ac:dyDescent="0.2">
      <c r="A1" s="99" t="s">
        <v>136</v>
      </c>
      <c r="B1" s="99"/>
      <c r="C1" s="99"/>
      <c r="D1" s="100"/>
      <c r="E1" s="100"/>
      <c r="F1" s="101"/>
      <c r="G1" s="102"/>
      <c r="H1" s="6"/>
    </row>
    <row r="2" spans="1:8" ht="15" x14ac:dyDescent="0.25">
      <c r="A2" s="103" t="s">
        <v>137</v>
      </c>
      <c r="B2" s="103"/>
      <c r="C2" s="104"/>
      <c r="D2" s="105"/>
      <c r="E2" s="105"/>
      <c r="F2" s="105"/>
      <c r="G2" s="106"/>
      <c r="H2" s="127"/>
    </row>
    <row r="3" spans="1:8" ht="15" x14ac:dyDescent="0.25">
      <c r="A3" s="107"/>
      <c r="B3" s="108" t="s">
        <v>138</v>
      </c>
      <c r="C3" s="109" t="s">
        <v>139</v>
      </c>
      <c r="D3" s="110" t="s">
        <v>140</v>
      </c>
      <c r="E3" s="111"/>
      <c r="F3" s="112"/>
      <c r="G3" s="113"/>
      <c r="H3" s="6"/>
    </row>
    <row r="4" spans="1:8" x14ac:dyDescent="0.2">
      <c r="A4" s="34"/>
      <c r="B4" s="114"/>
      <c r="C4" s="114"/>
      <c r="D4" s="115"/>
      <c r="E4" s="114"/>
      <c r="F4" s="112"/>
      <c r="G4" s="114"/>
      <c r="H4" s="6"/>
    </row>
    <row r="5" spans="1:8" x14ac:dyDescent="0.2">
      <c r="A5" s="113"/>
      <c r="B5" s="116"/>
      <c r="C5" s="116"/>
      <c r="D5" s="116"/>
      <c r="E5" s="116"/>
      <c r="F5" s="116"/>
      <c r="G5" s="116"/>
      <c r="H5" s="128"/>
    </row>
    <row r="6" spans="1:8" x14ac:dyDescent="0.2">
      <c r="A6" s="118"/>
      <c r="B6" s="119" t="s">
        <v>141</v>
      </c>
      <c r="C6" s="119" t="s">
        <v>142</v>
      </c>
      <c r="D6" s="119" t="s">
        <v>143</v>
      </c>
      <c r="E6" s="119" t="s">
        <v>144</v>
      </c>
      <c r="F6" s="119" t="s">
        <v>145</v>
      </c>
      <c r="G6" s="119" t="s">
        <v>146</v>
      </c>
      <c r="H6" s="117"/>
    </row>
    <row r="7" spans="1:8" ht="20.45" customHeight="1" x14ac:dyDescent="0.25">
      <c r="A7" s="120">
        <v>1</v>
      </c>
      <c r="B7" s="121" t="s">
        <v>147</v>
      </c>
      <c r="C7" s="122" t="s">
        <v>148</v>
      </c>
      <c r="D7" s="122" t="s">
        <v>149</v>
      </c>
      <c r="E7" s="123">
        <v>100</v>
      </c>
      <c r="F7" s="124">
        <v>5350</v>
      </c>
      <c r="G7" s="125">
        <f t="shared" ref="G7" si="0">(((E7*F7*150)/9)/2000)</f>
        <v>4458.333333333333</v>
      </c>
      <c r="H7" s="1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485ACAAA-17F0-445B-84E5-F2D74628A6FA}"/>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Resurfacing Items</vt:lpstr>
      <vt:lpstr>ADA IMPROVEMENT ITEMS</vt:lpstr>
      <vt:lpstr>Road Segment</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Brookean</cp:lastModifiedBy>
  <cp:lastPrinted>2018-06-07T19:45:47Z</cp:lastPrinted>
  <dcterms:created xsi:type="dcterms:W3CDTF">1998-06-09T19:27:04Z</dcterms:created>
  <dcterms:modified xsi:type="dcterms:W3CDTF">2018-06-07T19:45:49Z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