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WORKAREA\Adam\ITB\B180060ANB Ben Hill Griffin &amp; Everblades Pkwy Signalization\3 - FINAL POSTED Solicitation Docs\"/>
    </mc:Choice>
  </mc:AlternateContent>
  <bookViews>
    <workbookView xWindow="23025" yWindow="0" windowWidth="22905" windowHeight="9465" tabRatio="601"/>
  </bookViews>
  <sheets>
    <sheet name="100% Estimate" sheetId="4" r:id="rId1"/>
  </sheets>
  <calcPr calcId="162913"/>
</workbook>
</file>

<file path=xl/calcChain.xml><?xml version="1.0" encoding="utf-8"?>
<calcChain xmlns="http://schemas.openxmlformats.org/spreadsheetml/2006/main">
  <c r="F48" i="4" l="1"/>
  <c r="F60" i="4"/>
  <c r="F23" i="4" l="1"/>
  <c r="F58" i="4"/>
  <c r="F57" i="4"/>
  <c r="F56" i="4"/>
  <c r="F55" i="4"/>
  <c r="F54" i="4"/>
  <c r="F53" i="4"/>
  <c r="F52" i="4"/>
  <c r="F47" i="4"/>
  <c r="F46" i="4"/>
  <c r="F45" i="4"/>
  <c r="F44" i="4"/>
  <c r="F43" i="4"/>
  <c r="F42" i="4"/>
  <c r="F41" i="4"/>
  <c r="F40" i="4"/>
  <c r="F39" i="4"/>
  <c r="F38" i="4"/>
  <c r="F37" i="4"/>
  <c r="F36" i="4"/>
  <c r="F35" i="4"/>
  <c r="F34" i="4"/>
  <c r="F33" i="4"/>
  <c r="F32" i="4"/>
  <c r="F31" i="4"/>
  <c r="F30" i="4"/>
  <c r="F29" i="4"/>
  <c r="F28" i="4"/>
  <c r="F27" i="4"/>
  <c r="F20" i="4" l="1"/>
  <c r="F21" i="4"/>
  <c r="F22" i="4"/>
  <c r="F19" i="4" l="1"/>
  <c r="L4" i="4" l="1"/>
  <c r="K4" i="4"/>
  <c r="I4" i="4"/>
  <c r="H4" i="4"/>
  <c r="H14" i="4"/>
  <c r="H12" i="4"/>
  <c r="Q7" i="4"/>
  <c r="X14" i="4"/>
  <c r="L14" i="4"/>
  <c r="I14" i="4"/>
  <c r="X12" i="4"/>
  <c r="L12" i="4"/>
  <c r="I12" i="4"/>
  <c r="Z7" i="4"/>
  <c r="H7" i="4"/>
  <c r="H16" i="4"/>
  <c r="H17" i="4"/>
  <c r="H18" i="4"/>
  <c r="H19" i="4"/>
  <c r="H21" i="4"/>
  <c r="I7" i="4"/>
  <c r="K7" i="4"/>
  <c r="K16" i="4"/>
  <c r="K17" i="4"/>
  <c r="K18" i="4"/>
  <c r="K19" i="4"/>
  <c r="K21" i="4"/>
  <c r="L7" i="4"/>
  <c r="X23" i="4"/>
  <c r="X16" i="4"/>
  <c r="X18" i="4"/>
  <c r="X20" i="4"/>
  <c r="X21" i="4"/>
  <c r="X3" i="4"/>
  <c r="L18" i="4"/>
  <c r="I18" i="4"/>
  <c r="L21" i="4"/>
  <c r="I21" i="4"/>
  <c r="L23" i="4"/>
  <c r="K23" i="4"/>
  <c r="I23" i="4"/>
  <c r="H23" i="4"/>
  <c r="L17" i="4"/>
  <c r="I17" i="4"/>
  <c r="I16" i="4"/>
  <c r="I19" i="4"/>
  <c r="L16" i="4"/>
  <c r="L19" i="4"/>
  <c r="K12" i="4"/>
  <c r="K14" i="4"/>
</calcChain>
</file>

<file path=xl/sharedStrings.xml><?xml version="1.0" encoding="utf-8"?>
<sst xmlns="http://schemas.openxmlformats.org/spreadsheetml/2006/main" count="148" uniqueCount="97">
  <si>
    <t>AMOUNT</t>
  </si>
  <si>
    <t>LS</t>
  </si>
  <si>
    <t>EA</t>
  </si>
  <si>
    <t xml:space="preserve"> </t>
  </si>
  <si>
    <t>LF</t>
  </si>
  <si>
    <t>SY</t>
  </si>
  <si>
    <t>TN</t>
  </si>
  <si>
    <t>UNIT PRICE</t>
  </si>
  <si>
    <t>PHASE I</t>
  </si>
  <si>
    <t>PHASE II</t>
  </si>
  <si>
    <t>18000/ac</t>
  </si>
  <si>
    <t>/ac</t>
  </si>
  <si>
    <t>2500/ac</t>
  </si>
  <si>
    <t>Area 10</t>
  </si>
  <si>
    <t>6000/ac</t>
  </si>
  <si>
    <t>COMPANY NAME:</t>
  </si>
  <si>
    <t>SOLICITATION:</t>
  </si>
  <si>
    <t>Section 0001 Roadway</t>
  </si>
  <si>
    <t>Item</t>
  </si>
  <si>
    <t>Description</t>
  </si>
  <si>
    <t>Unit</t>
  </si>
  <si>
    <t>Quantity</t>
  </si>
  <si>
    <t>Unit Price</t>
  </si>
  <si>
    <t>Extension</t>
  </si>
  <si>
    <t>Section 0001 Roadway Subtotal</t>
  </si>
  <si>
    <r>
      <t xml:space="preserve">Lee County, Florida Department of Transportation
</t>
    </r>
    <r>
      <rPr>
        <b/>
        <u/>
        <sz val="18"/>
        <rFont val="Arial"/>
        <family val="2"/>
      </rPr>
      <t>PROPOSAL FORM</t>
    </r>
  </si>
  <si>
    <t>Having carefully examined the Contract Documents, Contractor proposes to furnish the following which meeting these specifications.</t>
  </si>
  <si>
    <t xml:space="preserve">PROJECT TOTAL </t>
  </si>
  <si>
    <t>101- 1</t>
  </si>
  <si>
    <t>102- 1</t>
  </si>
  <si>
    <t>BEN HILL GRIFFIN PARKWAY AND EVERBLADES BLVD SOUTH SIGNALIZATION</t>
  </si>
  <si>
    <t>527- 2</t>
  </si>
  <si>
    <t>DETECTABLE WARNING</t>
  </si>
  <si>
    <t>SF</t>
  </si>
  <si>
    <t>PI</t>
  </si>
  <si>
    <t>AS</t>
  </si>
  <si>
    <t>CONDUIT (UNDER PAVEMENT)</t>
  </si>
  <si>
    <t>CABLE (SIGNAL)</t>
  </si>
  <si>
    <t>PULL AND JUNCTION BOXES</t>
  </si>
  <si>
    <t>ELECTRICAL POWER SERVICE (PURCHASED FROM LCEC)</t>
  </si>
  <si>
    <t>ELECTRICAL SERVICE WIRE</t>
  </si>
  <si>
    <t>ELECTRICAL SERVICE DISCONNECT</t>
  </si>
  <si>
    <t>CONCRETE STRAIN POLE (P II SERVICE POLE)</t>
  </si>
  <si>
    <t>630-2-12</t>
  </si>
  <si>
    <t>632 -7-1</t>
  </si>
  <si>
    <t>635-2-11</t>
  </si>
  <si>
    <t>639-1-122</t>
  </si>
  <si>
    <t>639-2-1</t>
  </si>
  <si>
    <t>639-3-11</t>
  </si>
  <si>
    <t>641-2-12</t>
  </si>
  <si>
    <t>646-1-11</t>
  </si>
  <si>
    <t>MAST ARM ASSEMBLY, F&amp;I [SINGLE ARM W/O LUM]</t>
  </si>
  <si>
    <t>649-21-10</t>
  </si>
  <si>
    <t>649-21-21</t>
  </si>
  <si>
    <t>650-1-14</t>
  </si>
  <si>
    <t>653-1-11</t>
  </si>
  <si>
    <t>660-4-11</t>
  </si>
  <si>
    <t>TRAFFIC SIGNAL 12" STD. [1 WAY 3-SECTION] (LED TYPE)</t>
  </si>
  <si>
    <t>PEDESTRIAN SIGNAL HEAD ASSEMBLY</t>
  </si>
  <si>
    <t>VEHICLE DETECTION SYSTEM (CABINET EQUIPMENT)</t>
  </si>
  <si>
    <t>660-4-12</t>
  </si>
  <si>
    <t>VEHICLE DETECTION SYSTEM (ABOVE GROUND EQUIPMENT)</t>
  </si>
  <si>
    <t>665-1-11</t>
  </si>
  <si>
    <t>670-5-110</t>
  </si>
  <si>
    <t>685-106</t>
  </si>
  <si>
    <t>685-120</t>
  </si>
  <si>
    <t>685-128</t>
  </si>
  <si>
    <t>700-5-22</t>
  </si>
  <si>
    <t>PEDESTRIAN DETECTOR [WITH SIGN]</t>
  </si>
  <si>
    <t>TRAFFIC CONTROLLER ASSEMBLY [ACT SS]</t>
  </si>
  <si>
    <t>SYSTEM AUXILIARIES [UNINTERRUPTIBLE POWER SOURCE- UPS]</t>
  </si>
  <si>
    <t>SYSTEM AUXILIARIES [TELEMETRY TRANSCEIVER]</t>
  </si>
  <si>
    <t>SYSTEM AUXILIARIES [INTERFACE PANEL]</t>
  </si>
  <si>
    <t>INTERNALLY LED ILLUMINATED SIGNS [STREET NAMES]</t>
  </si>
  <si>
    <t>ALUMINUM SIGNAL POLE</t>
  </si>
  <si>
    <t>649-21-6</t>
  </si>
  <si>
    <t>700-1-60</t>
  </si>
  <si>
    <t>706-3</t>
  </si>
  <si>
    <t>711-11-111</t>
  </si>
  <si>
    <t>711-11-123</t>
  </si>
  <si>
    <t>711-11-125</t>
  </si>
  <si>
    <t>711-11-170</t>
  </si>
  <si>
    <t>SINGLE POST SIGN, REMOVE</t>
  </si>
  <si>
    <t>RETRO-REFLECTIVE PAVEMENT MARKERS</t>
  </si>
  <si>
    <t>THERMOPLASTIC PAVEMENT MARKINGS, STANDARD, WHITE, SOLID, 6"</t>
  </si>
  <si>
    <t>THERMOPLASTIC PAVEMENT MARKINGS, STANDARD, WHITE, SOLID, 12"</t>
  </si>
  <si>
    <t>THERMOPLASTIC PAVEMENT MARKINGS, STANDARD, WHITE, SOLID, 24"</t>
  </si>
  <si>
    <t>THERMOPLASTIC PAVEMENT MARKINGS, STANDARD, WHITE, ARROWS</t>
  </si>
  <si>
    <t xml:space="preserve">MOBILIZATION                                </t>
  </si>
  <si>
    <t xml:space="preserve">MAINTENANCE OF TRAFFIC                         </t>
  </si>
  <si>
    <t>522- 2</t>
  </si>
  <si>
    <t>CONCRETE SIDEWALK (6" THICK)</t>
  </si>
  <si>
    <r>
      <rPr>
        <b/>
        <sz val="9"/>
        <rFont val="Arial"/>
        <family val="2"/>
      </rPr>
      <t>Contract Time:</t>
    </r>
    <r>
      <rPr>
        <sz val="9"/>
        <rFont val="Arial"/>
        <family val="2"/>
      </rPr>
      <t xml:space="preserve">
From Notice to Proceed (NTP) to Final Acceptance: </t>
    </r>
    <r>
      <rPr>
        <b/>
        <sz val="9"/>
        <rFont val="Arial"/>
        <family val="2"/>
      </rPr>
      <t>210 Calendar Days</t>
    </r>
    <r>
      <rPr>
        <sz val="9"/>
        <rFont val="Arial"/>
        <family val="2"/>
      </rPr>
      <t xml:space="preserve"> 
</t>
    </r>
    <r>
      <rPr>
        <b/>
        <sz val="9"/>
        <rFont val="Arial"/>
        <family val="2"/>
      </rPr>
      <t xml:space="preserve">Pricing: </t>
    </r>
    <r>
      <rPr>
        <sz val="9"/>
        <rFont val="Arial"/>
        <family val="2"/>
      </rPr>
      <t xml:space="preserve">                                                                                                                                                                                                                                                                                                                                                                                                                                                          Pricing shall be inclusive of all labor, equipment, supplies, overhead, profit, material, and any other incidental costs required to perform and complete all work as specified in the Contract Documents. 
The Excel document contains formulas for convenience, however it is the Contractor’s responsibility to verify all pricing and calculations are CORRECT.  Lee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t>
    </r>
  </si>
  <si>
    <t>Section 0002 Signalization</t>
  </si>
  <si>
    <t>Section 0003 Signing &amp; Pavement Markings</t>
  </si>
  <si>
    <t>Section 0002 Signalization Subtotal</t>
  </si>
  <si>
    <t>Section 0003 Signing &amp; Pavement Marking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</si>
</sst>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6" x14ac:knownFonts="1">
    <font>
      <sz val="10"/>
      <name val="Arial"/>
    </font>
    <font>
      <sz val="10"/>
      <name val="Arial"/>
    </font>
    <font>
      <sz val="12"/>
      <name val="Arial"/>
      <family val="2"/>
    </font>
    <font>
      <b/>
      <sz val="12"/>
      <name val="Arial"/>
      <family val="2"/>
    </font>
    <font>
      <sz val="10"/>
      <name val="Arial"/>
      <family val="2"/>
    </font>
    <font>
      <b/>
      <sz val="10"/>
      <name val="Arial"/>
      <family val="2"/>
    </font>
    <font>
      <sz val="12"/>
      <color indexed="10"/>
      <name val="Arial"/>
      <family val="2"/>
    </font>
    <font>
      <sz val="12"/>
      <color indexed="57"/>
      <name val="Arial"/>
      <family val="2"/>
    </font>
    <font>
      <sz val="12"/>
      <color indexed="12"/>
      <name val="Arial"/>
      <family val="2"/>
    </font>
    <font>
      <sz val="10"/>
      <color indexed="57"/>
      <name val="Arial"/>
      <family val="2"/>
    </font>
    <font>
      <sz val="16"/>
      <name val="Arial"/>
      <family val="2"/>
    </font>
    <font>
      <sz val="18"/>
      <name val="Arial"/>
      <family val="2"/>
    </font>
    <font>
      <b/>
      <u/>
      <sz val="18"/>
      <name val="Arial"/>
      <family val="2"/>
    </font>
    <font>
      <b/>
      <sz val="9"/>
      <name val="Arial"/>
      <family val="2"/>
    </font>
    <font>
      <sz val="9"/>
      <name val="Arial"/>
      <family val="2"/>
    </font>
    <font>
      <b/>
      <u/>
      <sz val="10"/>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cellStyleXfs>
  <cellXfs count="103">
    <xf numFmtId="0" fontId="0" fillId="0" borderId="0" xfId="0"/>
    <xf numFmtId="0" fontId="2" fillId="0" borderId="0" xfId="0" applyFont="1" applyFill="1" applyBorder="1"/>
    <xf numFmtId="0" fontId="2" fillId="0" borderId="0" xfId="0" applyFont="1" applyFill="1"/>
    <xf numFmtId="0" fontId="3" fillId="0" borderId="0" xfId="0" applyFont="1" applyFill="1" applyAlignment="1">
      <alignment horizontal="center"/>
    </xf>
    <xf numFmtId="0" fontId="0" fillId="0" borderId="0" xfId="0" applyFill="1"/>
    <xf numFmtId="0" fontId="0" fillId="0" borderId="0" xfId="0" applyFill="1" applyBorder="1"/>
    <xf numFmtId="0" fontId="3" fillId="0" borderId="0" xfId="0" applyFont="1" applyFill="1" applyBorder="1"/>
    <xf numFmtId="44" fontId="8" fillId="0" borderId="2" xfId="1" applyFont="1" applyFill="1" applyBorder="1" applyAlignment="1">
      <alignment horizontal="right"/>
    </xf>
    <xf numFmtId="44" fontId="8" fillId="0" borderId="5" xfId="1" applyFont="1" applyFill="1" applyBorder="1" applyAlignment="1">
      <alignment horizontal="right"/>
    </xf>
    <xf numFmtId="44" fontId="8" fillId="0" borderId="6" xfId="1" applyFont="1" applyFill="1" applyBorder="1" applyAlignment="1">
      <alignment horizontal="right"/>
    </xf>
    <xf numFmtId="44" fontId="6" fillId="0" borderId="4" xfId="1" applyFont="1" applyFill="1" applyBorder="1" applyAlignment="1">
      <alignment horizontal="right"/>
    </xf>
    <xf numFmtId="44" fontId="6" fillId="0" borderId="5" xfId="1" applyFont="1" applyFill="1" applyBorder="1" applyAlignment="1">
      <alignment horizontal="right"/>
    </xf>
    <xf numFmtId="44" fontId="6" fillId="0" borderId="6" xfId="1" applyFont="1" applyFill="1" applyBorder="1" applyAlignment="1">
      <alignment horizontal="right"/>
    </xf>
    <xf numFmtId="44" fontId="6" fillId="0" borderId="2" xfId="1" applyFont="1" applyFill="1" applyBorder="1" applyAlignment="1">
      <alignment horizontal="right"/>
    </xf>
    <xf numFmtId="44" fontId="8" fillId="0" borderId="5" xfId="1" applyFont="1" applyFill="1" applyBorder="1"/>
    <xf numFmtId="44" fontId="8" fillId="0" borderId="6" xfId="1" applyFont="1" applyFill="1" applyBorder="1"/>
    <xf numFmtId="44" fontId="6" fillId="0" borderId="4" xfId="1" applyFont="1" applyFill="1" applyBorder="1"/>
    <xf numFmtId="44" fontId="6" fillId="0" borderId="5" xfId="1" applyFont="1" applyFill="1" applyBorder="1"/>
    <xf numFmtId="44" fontId="6" fillId="0" borderId="6" xfId="1" applyFont="1" applyFill="1" applyBorder="1"/>
    <xf numFmtId="0" fontId="9" fillId="0" borderId="0" xfId="0" applyFont="1" applyFill="1"/>
    <xf numFmtId="164" fontId="7" fillId="0" borderId="6" xfId="0" applyNumberFormat="1" applyFont="1" applyFill="1" applyBorder="1"/>
    <xf numFmtId="164" fontId="7" fillId="0" borderId="0" xfId="0" applyNumberFormat="1" applyFont="1" applyFill="1" applyBorder="1"/>
    <xf numFmtId="0" fontId="3" fillId="0" borderId="18" xfId="0" applyFont="1" applyFill="1" applyBorder="1" applyAlignment="1">
      <alignment vertical="center"/>
    </xf>
    <xf numFmtId="0" fontId="3" fillId="0" borderId="3"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44" fontId="8" fillId="0" borderId="2" xfId="1" applyFont="1" applyFill="1" applyBorder="1"/>
    <xf numFmtId="0" fontId="0" fillId="0" borderId="12" xfId="0" applyBorder="1"/>
    <xf numFmtId="0" fontId="0" fillId="0" borderId="17" xfId="0" applyBorder="1"/>
    <xf numFmtId="0" fontId="10" fillId="0" borderId="0" xfId="0" applyFont="1" applyBorder="1" applyAlignment="1">
      <alignment horizontal="center" wrapText="1"/>
    </xf>
    <xf numFmtId="0" fontId="0" fillId="0" borderId="0" xfId="0" applyBorder="1"/>
    <xf numFmtId="0" fontId="0" fillId="0" borderId="0" xfId="0" applyBorder="1" applyAlignment="1">
      <alignment horizontal="center"/>
    </xf>
    <xf numFmtId="0" fontId="5" fillId="0" borderId="17" xfId="0" applyFont="1" applyBorder="1"/>
    <xf numFmtId="0" fontId="4" fillId="0" borderId="20" xfId="0" applyFont="1" applyBorder="1"/>
    <xf numFmtId="0" fontId="0" fillId="0" borderId="20" xfId="0" applyBorder="1"/>
    <xf numFmtId="0" fontId="0" fillId="0" borderId="20" xfId="0" applyBorder="1" applyAlignment="1">
      <alignment horizontal="center"/>
    </xf>
    <xf numFmtId="44" fontId="10" fillId="0" borderId="0" xfId="0" applyNumberFormat="1" applyFont="1" applyBorder="1" applyAlignment="1">
      <alignment horizontal="center" wrapText="1"/>
    </xf>
    <xf numFmtId="44" fontId="4" fillId="0" borderId="18" xfId="0" applyNumberFormat="1" applyFont="1" applyBorder="1" applyAlignment="1">
      <alignment horizontal="center" wrapText="1"/>
    </xf>
    <xf numFmtId="44" fontId="0" fillId="0" borderId="0" xfId="0" applyNumberFormat="1" applyFill="1" applyBorder="1" applyAlignment="1">
      <alignment horizontal="center" vertical="center"/>
    </xf>
    <xf numFmtId="44" fontId="4" fillId="0" borderId="18" xfId="0" applyNumberFormat="1" applyFont="1" applyFill="1" applyBorder="1" applyAlignment="1">
      <alignment horizontal="center" vertical="center"/>
    </xf>
    <xf numFmtId="44" fontId="0" fillId="0" borderId="20" xfId="0" applyNumberFormat="1" applyFill="1" applyBorder="1" applyAlignment="1">
      <alignment horizontal="center" vertical="center"/>
    </xf>
    <xf numFmtId="44" fontId="4" fillId="0" borderId="29" xfId="0" applyNumberFormat="1" applyFont="1" applyFill="1" applyBorder="1" applyAlignment="1">
      <alignment horizontal="center" vertical="center"/>
    </xf>
    <xf numFmtId="44" fontId="0" fillId="0" borderId="0" xfId="0" applyNumberFormat="1" applyFill="1"/>
    <xf numFmtId="44" fontId="0" fillId="0" borderId="0" xfId="0" applyNumberFormat="1" applyFill="1" applyAlignment="1">
      <alignment horizontal="left"/>
    </xf>
    <xf numFmtId="44" fontId="3" fillId="0" borderId="25" xfId="0" applyNumberFormat="1" applyFont="1" applyFill="1" applyBorder="1" applyAlignment="1">
      <alignment horizontal="center" vertical="center"/>
    </xf>
    <xf numFmtId="44" fontId="3" fillId="0" borderId="26" xfId="0" applyNumberFormat="1" applyFont="1" applyFill="1" applyBorder="1" applyAlignment="1">
      <alignment horizontal="center" vertical="center"/>
    </xf>
    <xf numFmtId="44" fontId="2" fillId="0" borderId="0" xfId="0" applyNumberFormat="1" applyFont="1" applyFill="1"/>
    <xf numFmtId="44" fontId="2" fillId="0" borderId="0" xfId="0" applyNumberFormat="1" applyFont="1" applyFill="1" applyAlignment="1">
      <alignment horizontal="left"/>
    </xf>
    <xf numFmtId="44" fontId="8" fillId="0" borderId="0" xfId="1" applyFont="1" applyFill="1" applyBorder="1"/>
    <xf numFmtId="44" fontId="6" fillId="0" borderId="0" xfId="1" applyFont="1" applyFill="1" applyBorder="1"/>
    <xf numFmtId="49" fontId="2" fillId="2" borderId="4" xfId="0" applyNumberFormat="1"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49" fontId="2" fillId="0" borderId="4" xfId="0" applyNumberFormat="1" applyFont="1" applyFill="1" applyBorder="1" applyAlignment="1">
      <alignment vertical="center"/>
    </xf>
    <xf numFmtId="0" fontId="2" fillId="0" borderId="1" xfId="0" applyFont="1" applyFill="1" applyBorder="1" applyAlignment="1">
      <alignment vertical="center"/>
    </xf>
    <xf numFmtId="0" fontId="2" fillId="0" borderId="30" xfId="0" applyFont="1" applyFill="1" applyBorder="1" applyAlignment="1">
      <alignment horizontal="center" vertical="center"/>
    </xf>
    <xf numFmtId="44" fontId="2" fillId="0" borderId="15" xfId="0" applyNumberFormat="1" applyFont="1" applyFill="1" applyBorder="1" applyAlignment="1">
      <alignment vertical="center"/>
    </xf>
    <xf numFmtId="44" fontId="2" fillId="0" borderId="19" xfId="0" applyNumberFormat="1" applyFont="1" applyFill="1" applyBorder="1" applyAlignment="1">
      <alignment vertical="center"/>
    </xf>
    <xf numFmtId="49" fontId="2" fillId="0" borderId="22" xfId="0" applyNumberFormat="1" applyFont="1" applyFill="1" applyBorder="1" applyAlignment="1">
      <alignment vertical="center"/>
    </xf>
    <xf numFmtId="0" fontId="2" fillId="0" borderId="23" xfId="0" applyFont="1" applyFill="1" applyBorder="1" applyAlignment="1">
      <alignment vertical="center"/>
    </xf>
    <xf numFmtId="0" fontId="2" fillId="0" borderId="31" xfId="0" applyFont="1" applyFill="1" applyBorder="1" applyAlignment="1">
      <alignment horizontal="center" vertical="center"/>
    </xf>
    <xf numFmtId="44" fontId="2" fillId="0" borderId="1" xfId="0" applyNumberFormat="1" applyFont="1" applyFill="1" applyBorder="1" applyAlignment="1">
      <alignment vertical="center"/>
    </xf>
    <xf numFmtId="0" fontId="2" fillId="0" borderId="1" xfId="0" applyFont="1" applyFill="1" applyBorder="1" applyAlignment="1">
      <alignment horizontal="center" vertical="center"/>
    </xf>
    <xf numFmtId="49" fontId="2" fillId="0" borderId="14" xfId="0" applyNumberFormat="1" applyFont="1" applyFill="1" applyBorder="1" applyAlignment="1">
      <alignment vertical="center"/>
    </xf>
    <xf numFmtId="0" fontId="2" fillId="0" borderId="15" xfId="0" applyFont="1" applyFill="1" applyBorder="1" applyAlignment="1">
      <alignment vertical="center"/>
    </xf>
    <xf numFmtId="0" fontId="2" fillId="0" borderId="15" xfId="0" applyFont="1" applyFill="1" applyBorder="1" applyAlignment="1">
      <alignment horizontal="center" vertical="center"/>
    </xf>
    <xf numFmtId="44" fontId="3" fillId="0" borderId="21" xfId="0" applyNumberFormat="1" applyFont="1" applyFill="1" applyBorder="1" applyAlignment="1"/>
    <xf numFmtId="0" fontId="0" fillId="0" borderId="0" xfId="0" applyFill="1" applyAlignment="1">
      <alignment horizontal="center"/>
    </xf>
    <xf numFmtId="3" fontId="2" fillId="0" borderId="27"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0" fontId="2" fillId="0" borderId="0" xfId="0" applyFont="1" applyFill="1" applyAlignment="1">
      <alignment horizontal="center"/>
    </xf>
    <xf numFmtId="1" fontId="2" fillId="0" borderId="2" xfId="0" applyNumberFormat="1" applyFont="1" applyFill="1" applyBorder="1" applyAlignment="1">
      <alignment horizontal="center" vertical="center"/>
    </xf>
    <xf numFmtId="49" fontId="3" fillId="0" borderId="0" xfId="0" applyNumberFormat="1" applyFont="1" applyFill="1" applyBorder="1" applyAlignment="1">
      <alignment horizontal="right"/>
    </xf>
    <xf numFmtId="0" fontId="0" fillId="0" borderId="0" xfId="0" applyBorder="1" applyAlignment="1">
      <alignment horizontal="right"/>
    </xf>
    <xf numFmtId="44" fontId="3" fillId="0" borderId="0" xfId="0" applyNumberFormat="1" applyFont="1" applyFill="1" applyBorder="1" applyAlignment="1"/>
    <xf numFmtId="44" fontId="3" fillId="0" borderId="21" xfId="3" applyNumberFormat="1" applyFont="1" applyFill="1" applyBorder="1" applyAlignment="1"/>
    <xf numFmtId="49" fontId="3" fillId="0" borderId="11" xfId="0" applyNumberFormat="1" applyFont="1" applyFill="1"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3" fillId="0" borderId="8" xfId="0" applyFont="1" applyFill="1" applyBorder="1" applyAlignment="1"/>
    <xf numFmtId="0" fontId="0" fillId="0" borderId="8" xfId="0" applyBorder="1" applyAlignment="1"/>
    <xf numFmtId="49" fontId="3" fillId="0" borderId="11" xfId="2" applyNumberFormat="1" applyFont="1" applyFill="1" applyBorder="1" applyAlignment="1">
      <alignment horizontal="right"/>
    </xf>
    <xf numFmtId="0" fontId="2" fillId="0" borderId="9" xfId="2" applyFont="1" applyBorder="1" applyAlignment="1">
      <alignment horizontal="right"/>
    </xf>
    <xf numFmtId="0" fontId="2" fillId="0" borderId="10" xfId="2" applyFont="1" applyBorder="1" applyAlignment="1">
      <alignment horizontal="right"/>
    </xf>
    <xf numFmtId="0" fontId="11" fillId="0" borderId="7" xfId="0" applyFont="1" applyBorder="1" applyAlignment="1">
      <alignment horizontal="center" wrapText="1"/>
    </xf>
    <xf numFmtId="0" fontId="11" fillId="0" borderId="28" xfId="0" applyFont="1" applyBorder="1" applyAlignment="1">
      <alignment horizontal="center" wrapText="1"/>
    </xf>
    <xf numFmtId="0" fontId="11" fillId="0" borderId="0" xfId="0" applyFont="1" applyBorder="1" applyAlignment="1">
      <alignment horizontal="center" wrapText="1"/>
    </xf>
    <xf numFmtId="0" fontId="11" fillId="0" borderId="18" xfId="0" applyFont="1" applyBorder="1" applyAlignment="1">
      <alignment horizontal="center" wrapText="1"/>
    </xf>
    <xf numFmtId="0" fontId="15" fillId="0" borderId="0" xfId="0" applyFont="1" applyFill="1" applyBorder="1" applyAlignment="1">
      <alignment horizontal="left"/>
    </xf>
    <xf numFmtId="0" fontId="15" fillId="0" borderId="18" xfId="0" applyFont="1" applyFill="1" applyBorder="1" applyAlignment="1">
      <alignment horizontal="left"/>
    </xf>
    <xf numFmtId="0" fontId="13" fillId="0" borderId="17" xfId="0" applyFont="1" applyBorder="1" applyAlignment="1">
      <alignment horizontal="left" vertical="center" wrapText="1"/>
    </xf>
    <xf numFmtId="0" fontId="13" fillId="0" borderId="0" xfId="0" applyFont="1" applyBorder="1" applyAlignment="1">
      <alignment horizontal="left" vertical="center" wrapText="1"/>
    </xf>
    <xf numFmtId="0" fontId="13" fillId="0" borderId="18" xfId="0" applyFont="1" applyBorder="1" applyAlignment="1">
      <alignment horizontal="left" vertical="center" wrapText="1"/>
    </xf>
    <xf numFmtId="0" fontId="1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8" xfId="0" applyFont="1" applyBorder="1" applyAlignment="1">
      <alignment horizontal="left" vertical="top" wrapText="1"/>
    </xf>
    <xf numFmtId="0" fontId="4" fillId="0" borderId="16" xfId="0" applyFont="1" applyBorder="1" applyAlignment="1">
      <alignment horizontal="left" vertical="top" wrapText="1"/>
    </xf>
  </cellXfs>
  <cellStyles count="4">
    <cellStyle name="Currency" xfId="1" builtinId="4"/>
    <cellStyle name="Currency 2" xfId="3"/>
    <cellStyle name="Normal" xfId="0" builtinId="0"/>
    <cellStyle name="Normal 2" xfId="2"/>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2078566</xdr:colOff>
      <xdr:row>4</xdr:row>
      <xdr:rowOff>142875</xdr:rowOff>
    </xdr:to>
    <xdr:pic>
      <xdr:nvPicPr>
        <xdr:cNvPr id="2" name="Picture 1" descr="LEELOGOB"/>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0"/>
  <sheetViews>
    <sheetView tabSelected="1" topLeftCell="A43" zoomScaleNormal="100" zoomScaleSheetLayoutView="75" workbookViewId="0">
      <selection activeCell="F58" sqref="F58"/>
    </sheetView>
  </sheetViews>
  <sheetFormatPr defaultColWidth="9.140625" defaultRowHeight="15" x14ac:dyDescent="0.2"/>
  <cols>
    <col min="1" max="1" width="17.28515625" style="2" customWidth="1"/>
    <col min="2" max="2" width="104" style="2" customWidth="1"/>
    <col min="3" max="3" width="6.7109375" style="2" customWidth="1"/>
    <col min="4" max="4" width="12.140625" style="73" customWidth="1"/>
    <col min="5" max="5" width="16" style="49" customWidth="1"/>
    <col min="6" max="6" width="20.140625" style="50" customWidth="1"/>
    <col min="7" max="7" width="28" style="4" hidden="1" customWidth="1"/>
    <col min="8" max="8" width="27.42578125" style="4" hidden="1" customWidth="1"/>
    <col min="9" max="9" width="27.28515625" style="4" hidden="1" customWidth="1"/>
    <col min="10" max="10" width="22" style="4" hidden="1" customWidth="1"/>
    <col min="11" max="11" width="21.140625" style="4" hidden="1" customWidth="1"/>
    <col min="12" max="12" width="21.85546875" style="4" hidden="1" customWidth="1"/>
    <col min="13" max="13" width="17.28515625" style="4" hidden="1" customWidth="1"/>
    <col min="14" max="17" width="14.42578125" style="4" hidden="1" customWidth="1"/>
    <col min="18" max="19" width="16.85546875" style="4" hidden="1" customWidth="1"/>
    <col min="20" max="29" width="14.42578125" style="4" hidden="1" customWidth="1"/>
    <col min="30" max="30" width="14.140625" style="4" customWidth="1"/>
    <col min="31" max="33" width="9.140625" style="4"/>
    <col min="34" max="34" width="14.7109375" style="4" customWidth="1"/>
    <col min="35" max="16384" width="9.140625" style="4"/>
  </cols>
  <sheetData>
    <row r="1" spans="1:30" ht="15.75" x14ac:dyDescent="0.25">
      <c r="A1" s="30"/>
      <c r="B1" s="87" t="s">
        <v>25</v>
      </c>
      <c r="C1" s="87"/>
      <c r="D1" s="87"/>
      <c r="E1" s="87"/>
      <c r="F1" s="88"/>
      <c r="G1" s="3" t="s">
        <v>3</v>
      </c>
      <c r="H1" s="3" t="s">
        <v>8</v>
      </c>
      <c r="I1" s="3" t="s">
        <v>9</v>
      </c>
      <c r="J1" s="3" t="s">
        <v>3</v>
      </c>
      <c r="K1" s="3" t="s">
        <v>8</v>
      </c>
      <c r="L1" s="3" t="s">
        <v>9</v>
      </c>
      <c r="M1" s="5"/>
      <c r="N1" s="5"/>
      <c r="O1" s="5"/>
      <c r="P1" s="5"/>
      <c r="Q1" s="5"/>
      <c r="R1" s="5"/>
      <c r="S1" s="5"/>
      <c r="T1" s="5"/>
      <c r="U1" s="5"/>
      <c r="V1" s="5"/>
      <c r="W1" s="5"/>
      <c r="X1" s="5"/>
      <c r="Y1" s="5"/>
      <c r="Z1" s="5"/>
      <c r="AA1" s="5"/>
      <c r="AB1" s="5"/>
      <c r="AC1" s="5"/>
      <c r="AD1" s="5"/>
    </row>
    <row r="2" spans="1:30" ht="15.75" x14ac:dyDescent="0.25">
      <c r="A2" s="31"/>
      <c r="B2" s="89"/>
      <c r="C2" s="89"/>
      <c r="D2" s="89"/>
      <c r="E2" s="89"/>
      <c r="F2" s="90"/>
      <c r="G2" s="6" t="s">
        <v>3</v>
      </c>
      <c r="H2" s="6" t="s">
        <v>3</v>
      </c>
      <c r="I2" s="6"/>
      <c r="J2" s="6" t="s">
        <v>3</v>
      </c>
      <c r="K2" s="6" t="s">
        <v>3</v>
      </c>
      <c r="L2" s="6" t="s">
        <v>3</v>
      </c>
      <c r="M2" s="5"/>
      <c r="N2" s="5"/>
      <c r="O2" s="5"/>
      <c r="P2" s="5"/>
      <c r="Q2" s="5"/>
      <c r="R2" s="5"/>
      <c r="S2" s="5" t="s">
        <v>13</v>
      </c>
      <c r="T2" s="5"/>
      <c r="U2" s="5"/>
      <c r="V2" s="5"/>
      <c r="W2" s="5"/>
      <c r="X2" s="5"/>
      <c r="Y2" s="5"/>
      <c r="Z2" s="5"/>
      <c r="AA2" s="5"/>
      <c r="AB2" s="5"/>
      <c r="AC2" s="5"/>
      <c r="AD2" s="5"/>
    </row>
    <row r="3" spans="1:30" s="25" customFormat="1" ht="24.95" customHeight="1" x14ac:dyDescent="0.2">
      <c r="A3" s="31"/>
      <c r="B3" s="89"/>
      <c r="C3" s="89"/>
      <c r="D3" s="89"/>
      <c r="E3" s="89"/>
      <c r="F3" s="90"/>
      <c r="G3" s="22" t="s">
        <v>7</v>
      </c>
      <c r="H3" s="23" t="s">
        <v>0</v>
      </c>
      <c r="I3" s="23" t="s">
        <v>0</v>
      </c>
      <c r="J3" s="23" t="s">
        <v>7</v>
      </c>
      <c r="K3" s="23" t="s">
        <v>0</v>
      </c>
      <c r="L3" s="23" t="s">
        <v>0</v>
      </c>
      <c r="M3" s="24"/>
      <c r="N3" s="24"/>
      <c r="O3" s="24"/>
      <c r="P3" s="24"/>
      <c r="Q3" s="24"/>
      <c r="R3" s="24"/>
      <c r="S3" s="24"/>
      <c r="T3" s="24"/>
      <c r="U3" s="24"/>
      <c r="V3" s="24">
        <v>52.5</v>
      </c>
      <c r="W3" s="24"/>
      <c r="X3" s="24">
        <f>AVERAGE(T3,U3,V3)</f>
        <v>52.5</v>
      </c>
      <c r="Y3" s="24"/>
      <c r="Z3" s="24"/>
      <c r="AA3" s="24"/>
      <c r="AB3" s="24"/>
      <c r="AC3" s="24"/>
      <c r="AD3" s="24"/>
    </row>
    <row r="4" spans="1:30" x14ac:dyDescent="0.2">
      <c r="A4" s="31"/>
      <c r="B4" s="89"/>
      <c r="C4" s="89"/>
      <c r="D4" s="89"/>
      <c r="E4" s="89"/>
      <c r="F4" s="90"/>
      <c r="G4" s="19" t="s">
        <v>3</v>
      </c>
      <c r="H4" s="20" t="e">
        <f>+#REF!*0.1</f>
        <v>#REF!</v>
      </c>
      <c r="I4" s="20" t="e">
        <f>+#REF!*0.1</f>
        <v>#REF!</v>
      </c>
      <c r="J4" s="19"/>
      <c r="K4" s="20" t="e">
        <f>+#REF!*0.1</f>
        <v>#REF!</v>
      </c>
      <c r="L4" s="20" t="e">
        <f>+#REF!*0.1</f>
        <v>#REF!</v>
      </c>
      <c r="N4" s="19"/>
      <c r="O4" s="19"/>
      <c r="P4" s="19"/>
      <c r="Q4" s="19"/>
      <c r="R4" s="19"/>
      <c r="S4" s="19"/>
      <c r="T4" s="19"/>
      <c r="U4" s="19"/>
      <c r="V4" s="19"/>
      <c r="W4" s="19"/>
      <c r="X4" s="19"/>
      <c r="Y4" s="19"/>
      <c r="Z4" s="19"/>
      <c r="AA4" s="19"/>
      <c r="AB4" s="19"/>
      <c r="AC4" s="19"/>
      <c r="AD4" s="1"/>
    </row>
    <row r="5" spans="1:30" ht="20.25" x14ac:dyDescent="0.3">
      <c r="A5" s="31"/>
      <c r="B5" s="32"/>
      <c r="C5" s="32"/>
      <c r="D5" s="32"/>
      <c r="E5" s="39"/>
      <c r="F5" s="40"/>
      <c r="G5" s="19"/>
      <c r="H5" s="21"/>
      <c r="I5" s="21"/>
      <c r="J5" s="19"/>
      <c r="K5" s="21"/>
      <c r="L5" s="21"/>
      <c r="N5" s="19"/>
      <c r="O5" s="19"/>
      <c r="P5" s="19"/>
      <c r="Q5" s="19"/>
      <c r="R5" s="19"/>
      <c r="S5" s="19"/>
      <c r="T5" s="19"/>
      <c r="U5" s="19"/>
      <c r="V5" s="19"/>
      <c r="W5" s="19"/>
      <c r="X5" s="19"/>
      <c r="Y5" s="19"/>
      <c r="Z5" s="19"/>
      <c r="AA5" s="19"/>
      <c r="AB5" s="19"/>
      <c r="AC5" s="19"/>
      <c r="AD5" s="1"/>
    </row>
    <row r="6" spans="1:30" x14ac:dyDescent="0.2">
      <c r="A6" s="31"/>
      <c r="B6" s="33"/>
      <c r="C6" s="33"/>
      <c r="D6" s="34"/>
      <c r="E6" s="41"/>
      <c r="F6" s="42"/>
      <c r="G6" s="19"/>
      <c r="H6" s="21"/>
      <c r="I6" s="21"/>
      <c r="J6" s="19"/>
      <c r="K6" s="21"/>
      <c r="L6" s="21"/>
      <c r="N6" s="19"/>
      <c r="O6" s="19"/>
      <c r="P6" s="19"/>
      <c r="Q6" s="19"/>
      <c r="R6" s="19"/>
      <c r="S6" s="19"/>
      <c r="T6" s="19"/>
      <c r="U6" s="19"/>
      <c r="V6" s="19"/>
      <c r="W6" s="19"/>
      <c r="X6" s="19"/>
      <c r="Y6" s="19"/>
      <c r="Z6" s="19"/>
      <c r="AA6" s="19"/>
      <c r="AB6" s="19"/>
      <c r="AC6" s="19"/>
      <c r="AD6" s="1"/>
    </row>
    <row r="7" spans="1:30" x14ac:dyDescent="0.2">
      <c r="A7" s="35" t="s">
        <v>15</v>
      </c>
      <c r="B7" s="36"/>
      <c r="C7" s="37"/>
      <c r="D7" s="38"/>
      <c r="E7" s="43"/>
      <c r="F7" s="44"/>
      <c r="G7" s="7">
        <v>13143.92</v>
      </c>
      <c r="H7" s="8">
        <f>+G7*E22</f>
        <v>0</v>
      </c>
      <c r="I7" s="9" t="e">
        <f>+#REF!*G7</f>
        <v>#REF!</v>
      </c>
      <c r="J7" s="10">
        <v>6461.72</v>
      </c>
      <c r="K7" s="11">
        <f>+J7*E22</f>
        <v>0</v>
      </c>
      <c r="L7" s="12" t="e">
        <f>+J7*#REF!</f>
        <v>#REF!</v>
      </c>
      <c r="Q7" s="4">
        <f>32.82*6000</f>
        <v>196920</v>
      </c>
      <c r="R7" s="4" t="s">
        <v>14</v>
      </c>
      <c r="S7" s="4" t="s">
        <v>12</v>
      </c>
      <c r="T7" s="4" t="s">
        <v>10</v>
      </c>
      <c r="X7" s="5">
        <v>20000</v>
      </c>
      <c r="Y7" s="4" t="s">
        <v>11</v>
      </c>
      <c r="Z7" s="4">
        <f>X7*34.57</f>
        <v>691400</v>
      </c>
    </row>
    <row r="8" spans="1:30" x14ac:dyDescent="0.2">
      <c r="A8" s="31"/>
      <c r="B8" s="33"/>
      <c r="C8" s="33"/>
      <c r="D8" s="34"/>
      <c r="E8" s="41"/>
      <c r="F8" s="42"/>
      <c r="G8" s="7"/>
      <c r="H8" s="8"/>
      <c r="I8" s="9"/>
      <c r="J8" s="10"/>
      <c r="K8" s="11"/>
      <c r="L8" s="12"/>
      <c r="X8" s="5"/>
    </row>
    <row r="9" spans="1:30" x14ac:dyDescent="0.2">
      <c r="A9" s="35" t="s">
        <v>16</v>
      </c>
      <c r="B9" s="91" t="s">
        <v>30</v>
      </c>
      <c r="C9" s="91"/>
      <c r="D9" s="91"/>
      <c r="E9" s="91"/>
      <c r="F9" s="92"/>
      <c r="G9" s="7"/>
      <c r="H9" s="8"/>
      <c r="I9" s="9"/>
      <c r="J9" s="10"/>
      <c r="K9" s="11"/>
      <c r="L9" s="12"/>
      <c r="X9" s="5"/>
    </row>
    <row r="10" spans="1:30" x14ac:dyDescent="0.2">
      <c r="A10" s="31"/>
      <c r="B10" s="33"/>
      <c r="C10" s="33"/>
      <c r="D10" s="34"/>
      <c r="E10" s="41"/>
      <c r="F10" s="42"/>
      <c r="G10" s="7"/>
      <c r="H10" s="8"/>
      <c r="I10" s="9"/>
      <c r="J10" s="10"/>
      <c r="K10" s="11"/>
      <c r="L10" s="12"/>
      <c r="X10" s="5"/>
    </row>
    <row r="11" spans="1:30" x14ac:dyDescent="0.2">
      <c r="A11" s="93" t="s">
        <v>26</v>
      </c>
      <c r="B11" s="94"/>
      <c r="C11" s="94"/>
      <c r="D11" s="94"/>
      <c r="E11" s="94"/>
      <c r="F11" s="95"/>
      <c r="G11" s="13"/>
      <c r="H11" s="11"/>
      <c r="I11" s="9"/>
      <c r="J11" s="10"/>
      <c r="K11" s="11"/>
      <c r="L11" s="12"/>
      <c r="O11" s="4">
        <v>158.97999999999999</v>
      </c>
      <c r="R11" s="4">
        <v>120</v>
      </c>
      <c r="S11" s="4">
        <v>120</v>
      </c>
      <c r="X11" s="5"/>
    </row>
    <row r="12" spans="1:30" x14ac:dyDescent="0.2">
      <c r="A12" s="96" t="s">
        <v>92</v>
      </c>
      <c r="B12" s="97"/>
      <c r="C12" s="97"/>
      <c r="D12" s="97"/>
      <c r="E12" s="97"/>
      <c r="F12" s="98"/>
      <c r="G12" s="7">
        <v>8.98</v>
      </c>
      <c r="H12" s="8">
        <f>+G12*E21</f>
        <v>0</v>
      </c>
      <c r="I12" s="9" t="e">
        <f>+#REF!*G12</f>
        <v>#REF!</v>
      </c>
      <c r="J12" s="10">
        <v>1.8</v>
      </c>
      <c r="K12" s="11">
        <f>+J12*E21</f>
        <v>0</v>
      </c>
      <c r="L12" s="12" t="e">
        <f>+J12*#REF!</f>
        <v>#REF!</v>
      </c>
      <c r="O12" s="4">
        <v>4.22</v>
      </c>
      <c r="P12" s="4">
        <v>5.5</v>
      </c>
      <c r="R12" s="4">
        <v>4</v>
      </c>
      <c r="S12" s="4">
        <v>4</v>
      </c>
      <c r="T12" s="4">
        <v>3.32</v>
      </c>
      <c r="V12" s="4">
        <v>8.11</v>
      </c>
      <c r="X12" s="5">
        <f>AVERAGE(T12,U12,V12)</f>
        <v>5.7149999999999999</v>
      </c>
    </row>
    <row r="13" spans="1:30" x14ac:dyDescent="0.2">
      <c r="A13" s="99"/>
      <c r="B13" s="97"/>
      <c r="C13" s="97"/>
      <c r="D13" s="97"/>
      <c r="E13" s="97"/>
      <c r="F13" s="98"/>
      <c r="G13" s="7"/>
      <c r="H13" s="8"/>
      <c r="I13" s="9"/>
      <c r="J13" s="10"/>
      <c r="K13" s="11"/>
      <c r="L13" s="12"/>
      <c r="R13" s="4">
        <v>7</v>
      </c>
      <c r="S13" s="4">
        <v>12</v>
      </c>
      <c r="X13" s="5"/>
    </row>
    <row r="14" spans="1:30" x14ac:dyDescent="0.2">
      <c r="A14" s="99"/>
      <c r="B14" s="97"/>
      <c r="C14" s="97"/>
      <c r="D14" s="97"/>
      <c r="E14" s="97"/>
      <c r="F14" s="98"/>
      <c r="G14" s="7">
        <v>8.3000000000000007</v>
      </c>
      <c r="H14" s="8" t="e">
        <f>+G14*#REF!</f>
        <v>#REF!</v>
      </c>
      <c r="I14" s="9" t="e">
        <f>+#REF!*G14</f>
        <v>#REF!</v>
      </c>
      <c r="J14" s="10">
        <v>3.1</v>
      </c>
      <c r="K14" s="11" t="e">
        <f>+J14*#REF!</f>
        <v>#REF!</v>
      </c>
      <c r="L14" s="12" t="e">
        <f>+J14*#REF!</f>
        <v>#REF!</v>
      </c>
      <c r="O14" s="4">
        <v>3.65</v>
      </c>
      <c r="P14" s="4">
        <v>10.6</v>
      </c>
      <c r="R14" s="4">
        <v>4</v>
      </c>
      <c r="S14" s="4">
        <v>3</v>
      </c>
      <c r="T14" s="4">
        <v>14.97</v>
      </c>
      <c r="U14" s="4">
        <v>32.99</v>
      </c>
      <c r="V14" s="4">
        <v>20.43</v>
      </c>
      <c r="X14" s="5">
        <f>AVERAGE(T14,U14,V14)</f>
        <v>22.796666666666667</v>
      </c>
    </row>
    <row r="15" spans="1:30" ht="101.25" customHeight="1" thickBot="1" x14ac:dyDescent="0.25">
      <c r="A15" s="100"/>
      <c r="B15" s="101"/>
      <c r="C15" s="101"/>
      <c r="D15" s="101"/>
      <c r="E15" s="101"/>
      <c r="F15" s="102"/>
      <c r="G15" s="7"/>
      <c r="H15" s="8"/>
      <c r="I15" s="9"/>
      <c r="J15" s="10"/>
      <c r="K15" s="11"/>
      <c r="L15" s="12"/>
      <c r="R15" s="4">
        <v>140</v>
      </c>
      <c r="S15" s="4">
        <v>145</v>
      </c>
      <c r="X15" s="5"/>
    </row>
    <row r="16" spans="1:30" x14ac:dyDescent="0.2">
      <c r="D16" s="70"/>
      <c r="E16" s="45"/>
      <c r="F16" s="46"/>
      <c r="G16" s="7">
        <v>1.4</v>
      </c>
      <c r="H16" s="8" t="e">
        <f>+G16*#REF!</f>
        <v>#REF!</v>
      </c>
      <c r="I16" s="9" t="e">
        <f>+#REF!*G16</f>
        <v>#REF!</v>
      </c>
      <c r="J16" s="10">
        <v>1.69</v>
      </c>
      <c r="K16" s="11" t="e">
        <f>+J16*#REF!</f>
        <v>#REF!</v>
      </c>
      <c r="L16" s="12" t="e">
        <f>+J16*#REF!</f>
        <v>#REF!</v>
      </c>
      <c r="O16" s="4">
        <v>3.24</v>
      </c>
      <c r="P16" s="4">
        <v>4.3</v>
      </c>
      <c r="R16" s="4">
        <v>3</v>
      </c>
      <c r="S16" s="4">
        <v>3</v>
      </c>
      <c r="T16" s="4">
        <v>4.08</v>
      </c>
      <c r="U16" s="4">
        <v>11.6</v>
      </c>
      <c r="V16" s="4">
        <v>4.8099999999999996</v>
      </c>
      <c r="X16" s="5">
        <f>AVERAGE(T16,U16,V16)</f>
        <v>6.8299999999999992</v>
      </c>
    </row>
    <row r="17" spans="1:33" ht="20.100000000000001" customHeight="1" thickBot="1" x14ac:dyDescent="0.3">
      <c r="A17" s="82" t="s">
        <v>17</v>
      </c>
      <c r="B17" s="83"/>
      <c r="C17" s="83"/>
      <c r="D17" s="83"/>
      <c r="E17" s="83"/>
      <c r="F17" s="83"/>
      <c r="G17" s="13">
        <v>6.96</v>
      </c>
      <c r="H17" s="11" t="e">
        <f>+G17*#REF!</f>
        <v>#REF!</v>
      </c>
      <c r="I17" s="9" t="e">
        <f>+#REF!*G17</f>
        <v>#REF!</v>
      </c>
      <c r="J17" s="10">
        <v>6.96</v>
      </c>
      <c r="K17" s="11" t="e">
        <f>+J17*#REF!</f>
        <v>#REF!</v>
      </c>
      <c r="L17" s="12" t="e">
        <f>+J17*#REF!</f>
        <v>#REF!</v>
      </c>
      <c r="P17" s="4">
        <v>4.4000000000000004</v>
      </c>
      <c r="R17" s="4">
        <v>4.5</v>
      </c>
      <c r="S17" s="4">
        <v>5</v>
      </c>
      <c r="X17" s="5"/>
    </row>
    <row r="18" spans="1:33" ht="20.100000000000001" customHeight="1" thickBot="1" x14ac:dyDescent="0.25">
      <c r="A18" s="26" t="s">
        <v>18</v>
      </c>
      <c r="B18" s="27" t="s">
        <v>19</v>
      </c>
      <c r="C18" s="28" t="s">
        <v>20</v>
      </c>
      <c r="D18" s="27" t="s">
        <v>21</v>
      </c>
      <c r="E18" s="47" t="s">
        <v>22</v>
      </c>
      <c r="F18" s="48" t="s">
        <v>23</v>
      </c>
      <c r="G18" s="13">
        <v>6.96</v>
      </c>
      <c r="H18" s="11" t="e">
        <f>+G18*#REF!</f>
        <v>#REF!</v>
      </c>
      <c r="I18" s="9" t="e">
        <f>+#REF!*G18</f>
        <v>#REF!</v>
      </c>
      <c r="J18" s="10">
        <v>6.96</v>
      </c>
      <c r="K18" s="11" t="e">
        <f>+J18*#REF!</f>
        <v>#REF!</v>
      </c>
      <c r="L18" s="12" t="e">
        <f>+J18*#REF!</f>
        <v>#REF!</v>
      </c>
      <c r="P18" s="4">
        <v>7.55</v>
      </c>
      <c r="R18" s="4">
        <v>12.5</v>
      </c>
      <c r="S18" s="4">
        <v>8</v>
      </c>
      <c r="T18" s="4">
        <v>12.9</v>
      </c>
      <c r="V18" s="4">
        <v>15.3</v>
      </c>
      <c r="X18" s="5">
        <f>AVERAGE(T18,U18,V18)</f>
        <v>14.100000000000001</v>
      </c>
      <c r="AG18" s="2"/>
    </row>
    <row r="19" spans="1:33" ht="20.100000000000001" customHeight="1" x14ac:dyDescent="0.2">
      <c r="A19" s="56" t="s">
        <v>28</v>
      </c>
      <c r="B19" s="57" t="s">
        <v>88</v>
      </c>
      <c r="C19" s="58" t="s">
        <v>1</v>
      </c>
      <c r="D19" s="71">
        <v>1</v>
      </c>
      <c r="E19" s="59">
        <v>0</v>
      </c>
      <c r="F19" s="60">
        <f>ROUND(E19*D19,2)</f>
        <v>0</v>
      </c>
      <c r="G19" s="13">
        <v>6.96</v>
      </c>
      <c r="H19" s="11" t="e">
        <f>+G19*#REF!</f>
        <v>#REF!</v>
      </c>
      <c r="I19" s="9" t="e">
        <f>+#REF!*G19</f>
        <v>#REF!</v>
      </c>
      <c r="J19" s="10">
        <v>6.96</v>
      </c>
      <c r="K19" s="11" t="e">
        <f>+J19*#REF!</f>
        <v>#REF!</v>
      </c>
      <c r="L19" s="12" t="e">
        <f>+J19*#REF!</f>
        <v>#REF!</v>
      </c>
      <c r="O19" s="4">
        <v>4.78</v>
      </c>
      <c r="R19" s="4">
        <v>9</v>
      </c>
      <c r="X19" s="5"/>
      <c r="AG19" s="2"/>
    </row>
    <row r="20" spans="1:33" ht="20.100000000000001" customHeight="1" x14ac:dyDescent="0.2">
      <c r="A20" s="61" t="s">
        <v>29</v>
      </c>
      <c r="B20" s="62" t="s">
        <v>89</v>
      </c>
      <c r="C20" s="63" t="s">
        <v>1</v>
      </c>
      <c r="D20" s="72">
        <v>1</v>
      </c>
      <c r="E20" s="64">
        <v>0</v>
      </c>
      <c r="F20" s="60">
        <f t="shared" ref="F20:F22" si="0">ROUND(E20*D20,2)</f>
        <v>0</v>
      </c>
      <c r="G20" s="13"/>
      <c r="H20" s="11"/>
      <c r="I20" s="9"/>
      <c r="J20" s="10"/>
      <c r="K20" s="11"/>
      <c r="L20" s="12"/>
      <c r="P20" s="4">
        <v>1</v>
      </c>
      <c r="R20" s="4">
        <v>1</v>
      </c>
      <c r="S20" s="4">
        <v>2</v>
      </c>
      <c r="T20" s="4">
        <v>2.12</v>
      </c>
      <c r="U20" s="4">
        <v>5.09</v>
      </c>
      <c r="V20" s="4">
        <v>2.57</v>
      </c>
      <c r="X20" s="5">
        <f t="shared" ref="X20:X21" si="1">AVERAGE(T20,U20,V20)</f>
        <v>3.26</v>
      </c>
    </row>
    <row r="21" spans="1:33" ht="20.100000000000001" customHeight="1" x14ac:dyDescent="0.2">
      <c r="A21" s="56" t="s">
        <v>90</v>
      </c>
      <c r="B21" s="57" t="s">
        <v>91</v>
      </c>
      <c r="C21" s="65" t="s">
        <v>5</v>
      </c>
      <c r="D21" s="72">
        <v>122</v>
      </c>
      <c r="E21" s="64">
        <v>0</v>
      </c>
      <c r="F21" s="60">
        <f t="shared" si="0"/>
        <v>0</v>
      </c>
      <c r="G21" s="13">
        <v>6.35</v>
      </c>
      <c r="H21" s="11" t="e">
        <f>+G21*#REF!</f>
        <v>#REF!</v>
      </c>
      <c r="I21" s="9" t="e">
        <f>+#REF!*G21</f>
        <v>#REF!</v>
      </c>
      <c r="J21" s="10">
        <v>6.35</v>
      </c>
      <c r="K21" s="11" t="e">
        <f>+J21*#REF!</f>
        <v>#REF!</v>
      </c>
      <c r="L21" s="12" t="e">
        <f>+J21*#REF!</f>
        <v>#REF!</v>
      </c>
      <c r="M21" s="4">
        <v>4410.6419999999998</v>
      </c>
      <c r="N21" s="4" t="s">
        <v>6</v>
      </c>
      <c r="P21" s="4">
        <v>8.85</v>
      </c>
      <c r="T21" s="4">
        <v>9.99</v>
      </c>
      <c r="X21" s="5">
        <f t="shared" si="1"/>
        <v>9.99</v>
      </c>
    </row>
    <row r="22" spans="1:33" ht="20.100000000000001" customHeight="1" thickBot="1" x14ac:dyDescent="0.25">
      <c r="A22" s="66" t="s">
        <v>31</v>
      </c>
      <c r="B22" s="67" t="s">
        <v>32</v>
      </c>
      <c r="C22" s="68" t="s">
        <v>33</v>
      </c>
      <c r="D22" s="72">
        <v>150</v>
      </c>
      <c r="E22" s="64">
        <v>0</v>
      </c>
      <c r="F22" s="60">
        <f t="shared" si="0"/>
        <v>0</v>
      </c>
      <c r="G22" s="13"/>
      <c r="H22" s="11"/>
      <c r="I22" s="9"/>
      <c r="J22" s="10"/>
      <c r="K22" s="11"/>
      <c r="L22" s="12"/>
      <c r="X22" s="5"/>
    </row>
    <row r="23" spans="1:33" ht="20.100000000000001" customHeight="1" thickBot="1" x14ac:dyDescent="0.3">
      <c r="A23" s="79" t="s">
        <v>24</v>
      </c>
      <c r="B23" s="80"/>
      <c r="C23" s="80"/>
      <c r="D23" s="80"/>
      <c r="E23" s="81"/>
      <c r="F23" s="69">
        <f>SUM(F19:F22)</f>
        <v>0</v>
      </c>
      <c r="G23" s="29">
        <v>3.31</v>
      </c>
      <c r="H23" s="14" t="e">
        <f>+G23*#REF!</f>
        <v>#REF!</v>
      </c>
      <c r="I23" s="15" t="e">
        <f>+#REF!*G23</f>
        <v>#REF!</v>
      </c>
      <c r="J23" s="16">
        <v>24.29</v>
      </c>
      <c r="K23" s="17" t="e">
        <f>+J23*#REF!</f>
        <v>#REF!</v>
      </c>
      <c r="L23" s="18" t="e">
        <f>+#REF!*J23</f>
        <v>#REF!</v>
      </c>
      <c r="M23" s="5"/>
      <c r="N23" s="5"/>
      <c r="O23" s="5"/>
      <c r="P23" s="5"/>
      <c r="Q23" s="5"/>
      <c r="R23" s="5">
        <v>60</v>
      </c>
      <c r="S23" s="5">
        <v>45</v>
      </c>
      <c r="T23" s="5"/>
      <c r="U23" s="5">
        <v>63.88</v>
      </c>
      <c r="V23" s="5">
        <v>72.81</v>
      </c>
      <c r="W23" s="5"/>
      <c r="X23" s="5">
        <f>AVERAGE(T23,U23,V23)</f>
        <v>68.344999999999999</v>
      </c>
      <c r="Y23" s="5"/>
      <c r="Z23" s="5"/>
      <c r="AA23" s="5"/>
      <c r="AB23" s="5"/>
      <c r="AC23" s="5"/>
      <c r="AD23" s="5"/>
    </row>
    <row r="24" spans="1:33" ht="20.100000000000001" customHeight="1" x14ac:dyDescent="0.25">
      <c r="A24" s="75"/>
      <c r="B24" s="76"/>
      <c r="C24" s="76"/>
      <c r="D24" s="76"/>
      <c r="E24" s="76"/>
      <c r="F24" s="77"/>
      <c r="G24" s="51"/>
      <c r="H24" s="51"/>
      <c r="I24" s="51"/>
      <c r="J24" s="52"/>
      <c r="K24" s="52"/>
      <c r="L24" s="52"/>
      <c r="M24" s="5"/>
      <c r="N24" s="5"/>
      <c r="O24" s="5"/>
      <c r="P24" s="5"/>
      <c r="Q24" s="5"/>
      <c r="R24" s="5"/>
      <c r="S24" s="5"/>
      <c r="T24" s="5"/>
      <c r="U24" s="5"/>
      <c r="V24" s="5"/>
      <c r="W24" s="5"/>
      <c r="X24" s="5"/>
      <c r="Y24" s="5"/>
      <c r="Z24" s="5"/>
      <c r="AA24" s="5"/>
      <c r="AB24" s="5"/>
      <c r="AC24" s="5"/>
      <c r="AD24" s="5"/>
    </row>
    <row r="25" spans="1:33" ht="20.100000000000001" customHeight="1" thickBot="1" x14ac:dyDescent="0.3">
      <c r="A25" s="82" t="s">
        <v>93</v>
      </c>
      <c r="B25" s="83"/>
      <c r="C25" s="83"/>
      <c r="D25" s="83"/>
      <c r="E25" s="83"/>
      <c r="F25" s="83"/>
      <c r="G25" s="51"/>
      <c r="H25" s="51"/>
      <c r="I25" s="51"/>
      <c r="J25" s="52"/>
      <c r="K25" s="52"/>
      <c r="L25" s="52"/>
      <c r="M25" s="5"/>
      <c r="N25" s="5"/>
      <c r="O25" s="5"/>
      <c r="P25" s="5"/>
      <c r="Q25" s="5"/>
      <c r="R25" s="5"/>
      <c r="S25" s="5"/>
      <c r="T25" s="5"/>
      <c r="U25" s="5"/>
      <c r="V25" s="5"/>
      <c r="W25" s="5"/>
      <c r="X25" s="5"/>
      <c r="Y25" s="5"/>
      <c r="Z25" s="5"/>
      <c r="AA25" s="5"/>
      <c r="AB25" s="5"/>
      <c r="AC25" s="5"/>
      <c r="AD25" s="5"/>
    </row>
    <row r="26" spans="1:33" ht="16.5" thickBot="1" x14ac:dyDescent="0.25">
      <c r="A26" s="26" t="s">
        <v>18</v>
      </c>
      <c r="B26" s="27" t="s">
        <v>19</v>
      </c>
      <c r="C26" s="28" t="s">
        <v>20</v>
      </c>
      <c r="D26" s="27" t="s">
        <v>21</v>
      </c>
      <c r="E26" s="47" t="s">
        <v>22</v>
      </c>
      <c r="F26" s="48" t="s">
        <v>23</v>
      </c>
    </row>
    <row r="27" spans="1:33" ht="20.100000000000001" customHeight="1" x14ac:dyDescent="0.2">
      <c r="A27" s="66" t="s">
        <v>43</v>
      </c>
      <c r="B27" s="67" t="s">
        <v>36</v>
      </c>
      <c r="C27" s="68" t="s">
        <v>4</v>
      </c>
      <c r="D27" s="72">
        <v>695</v>
      </c>
      <c r="E27" s="64">
        <v>0</v>
      </c>
      <c r="F27" s="60">
        <f t="shared" ref="F27:F47" si="2">ROUND(E27*D27,2)</f>
        <v>0</v>
      </c>
    </row>
    <row r="28" spans="1:33" ht="20.100000000000001" customHeight="1" x14ac:dyDescent="0.2">
      <c r="A28" s="56" t="s">
        <v>44</v>
      </c>
      <c r="B28" s="57" t="s">
        <v>37</v>
      </c>
      <c r="C28" s="65" t="s">
        <v>34</v>
      </c>
      <c r="D28" s="72">
        <v>1</v>
      </c>
      <c r="E28" s="64">
        <v>0</v>
      </c>
      <c r="F28" s="60">
        <f t="shared" si="2"/>
        <v>0</v>
      </c>
    </row>
    <row r="29" spans="1:33" ht="20.100000000000001" customHeight="1" x14ac:dyDescent="0.2">
      <c r="A29" s="56" t="s">
        <v>45</v>
      </c>
      <c r="B29" s="57" t="s">
        <v>38</v>
      </c>
      <c r="C29" s="65" t="s">
        <v>2</v>
      </c>
      <c r="D29" s="72">
        <v>21</v>
      </c>
      <c r="E29" s="64">
        <v>0</v>
      </c>
      <c r="F29" s="60">
        <f t="shared" si="2"/>
        <v>0</v>
      </c>
    </row>
    <row r="30" spans="1:33" ht="20.100000000000001" customHeight="1" x14ac:dyDescent="0.2">
      <c r="A30" s="56" t="s">
        <v>46</v>
      </c>
      <c r="B30" s="57" t="s">
        <v>39</v>
      </c>
      <c r="C30" s="65" t="s">
        <v>35</v>
      </c>
      <c r="D30" s="72">
        <v>1</v>
      </c>
      <c r="E30" s="64">
        <v>0</v>
      </c>
      <c r="F30" s="60">
        <f t="shared" si="2"/>
        <v>0</v>
      </c>
    </row>
    <row r="31" spans="1:33" ht="20.100000000000001" customHeight="1" x14ac:dyDescent="0.2">
      <c r="A31" s="56" t="s">
        <v>47</v>
      </c>
      <c r="B31" s="57" t="s">
        <v>40</v>
      </c>
      <c r="C31" s="65" t="s">
        <v>4</v>
      </c>
      <c r="D31" s="72">
        <v>100</v>
      </c>
      <c r="E31" s="64">
        <v>0</v>
      </c>
      <c r="F31" s="60">
        <f t="shared" si="2"/>
        <v>0</v>
      </c>
    </row>
    <row r="32" spans="1:33" ht="20.100000000000001" customHeight="1" x14ac:dyDescent="0.2">
      <c r="A32" s="56" t="s">
        <v>48</v>
      </c>
      <c r="B32" s="57" t="s">
        <v>41</v>
      </c>
      <c r="C32" s="65" t="s">
        <v>2</v>
      </c>
      <c r="D32" s="72">
        <v>1</v>
      </c>
      <c r="E32" s="64">
        <v>0</v>
      </c>
      <c r="F32" s="60">
        <f t="shared" si="2"/>
        <v>0</v>
      </c>
    </row>
    <row r="33" spans="1:6" ht="20.100000000000001" customHeight="1" x14ac:dyDescent="0.2">
      <c r="A33" s="53" t="s">
        <v>49</v>
      </c>
      <c r="B33" s="54" t="s">
        <v>42</v>
      </c>
      <c r="C33" s="55" t="s">
        <v>2</v>
      </c>
      <c r="D33" s="72">
        <v>1</v>
      </c>
      <c r="E33" s="64">
        <v>0</v>
      </c>
      <c r="F33" s="60">
        <f t="shared" si="2"/>
        <v>0</v>
      </c>
    </row>
    <row r="34" spans="1:6" ht="20.100000000000001" customHeight="1" x14ac:dyDescent="0.2">
      <c r="A34" s="53" t="s">
        <v>50</v>
      </c>
      <c r="B34" s="54" t="s">
        <v>74</v>
      </c>
      <c r="C34" s="55" t="s">
        <v>2</v>
      </c>
      <c r="D34" s="74">
        <v>4</v>
      </c>
      <c r="E34" s="64">
        <v>0</v>
      </c>
      <c r="F34" s="60">
        <f t="shared" si="2"/>
        <v>0</v>
      </c>
    </row>
    <row r="35" spans="1:6" ht="20.100000000000001" customHeight="1" x14ac:dyDescent="0.2">
      <c r="A35" s="53" t="s">
        <v>75</v>
      </c>
      <c r="B35" s="54" t="s">
        <v>51</v>
      </c>
      <c r="C35" s="55" t="s">
        <v>2</v>
      </c>
      <c r="D35" s="74">
        <v>1</v>
      </c>
      <c r="E35" s="64">
        <v>0</v>
      </c>
      <c r="F35" s="60">
        <f t="shared" si="2"/>
        <v>0</v>
      </c>
    </row>
    <row r="36" spans="1:6" ht="20.100000000000001" customHeight="1" x14ac:dyDescent="0.2">
      <c r="A36" s="53" t="s">
        <v>52</v>
      </c>
      <c r="B36" s="54" t="s">
        <v>51</v>
      </c>
      <c r="C36" s="55" t="s">
        <v>2</v>
      </c>
      <c r="D36" s="74">
        <v>1</v>
      </c>
      <c r="E36" s="64">
        <v>0</v>
      </c>
      <c r="F36" s="60">
        <f t="shared" si="2"/>
        <v>0</v>
      </c>
    </row>
    <row r="37" spans="1:6" ht="20.100000000000001" customHeight="1" x14ac:dyDescent="0.2">
      <c r="A37" s="53" t="s">
        <v>53</v>
      </c>
      <c r="B37" s="54" t="s">
        <v>51</v>
      </c>
      <c r="C37" s="55" t="s">
        <v>2</v>
      </c>
      <c r="D37" s="74">
        <v>2</v>
      </c>
      <c r="E37" s="64">
        <v>0</v>
      </c>
      <c r="F37" s="60">
        <f t="shared" si="2"/>
        <v>0</v>
      </c>
    </row>
    <row r="38" spans="1:6" ht="20.100000000000001" customHeight="1" x14ac:dyDescent="0.2">
      <c r="A38" s="53" t="s">
        <v>54</v>
      </c>
      <c r="B38" s="54" t="s">
        <v>57</v>
      </c>
      <c r="C38" s="55" t="s">
        <v>35</v>
      </c>
      <c r="D38" s="74">
        <v>13</v>
      </c>
      <c r="E38" s="64">
        <v>0</v>
      </c>
      <c r="F38" s="60">
        <f t="shared" si="2"/>
        <v>0</v>
      </c>
    </row>
    <row r="39" spans="1:6" ht="20.100000000000001" customHeight="1" x14ac:dyDescent="0.2">
      <c r="A39" s="53" t="s">
        <v>55</v>
      </c>
      <c r="B39" s="54" t="s">
        <v>58</v>
      </c>
      <c r="C39" s="55" t="s">
        <v>35</v>
      </c>
      <c r="D39" s="74">
        <v>8</v>
      </c>
      <c r="E39" s="64">
        <v>0</v>
      </c>
      <c r="F39" s="60">
        <f t="shared" si="2"/>
        <v>0</v>
      </c>
    </row>
    <row r="40" spans="1:6" ht="20.100000000000001" customHeight="1" x14ac:dyDescent="0.2">
      <c r="A40" s="53" t="s">
        <v>56</v>
      </c>
      <c r="B40" s="54" t="s">
        <v>59</v>
      </c>
      <c r="C40" s="55" t="s">
        <v>2</v>
      </c>
      <c r="D40" s="74">
        <v>4</v>
      </c>
      <c r="E40" s="64">
        <v>0</v>
      </c>
      <c r="F40" s="60">
        <f t="shared" si="2"/>
        <v>0</v>
      </c>
    </row>
    <row r="41" spans="1:6" ht="20.100000000000001" customHeight="1" x14ac:dyDescent="0.2">
      <c r="A41" s="53" t="s">
        <v>60</v>
      </c>
      <c r="B41" s="54" t="s">
        <v>61</v>
      </c>
      <c r="C41" s="55" t="s">
        <v>2</v>
      </c>
      <c r="D41" s="74">
        <v>4</v>
      </c>
      <c r="E41" s="64">
        <v>0</v>
      </c>
      <c r="F41" s="60">
        <f t="shared" si="2"/>
        <v>0</v>
      </c>
    </row>
    <row r="42" spans="1:6" ht="20.100000000000001" customHeight="1" x14ac:dyDescent="0.2">
      <c r="A42" s="53" t="s">
        <v>62</v>
      </c>
      <c r="B42" s="54" t="s">
        <v>68</v>
      </c>
      <c r="C42" s="55" t="s">
        <v>2</v>
      </c>
      <c r="D42" s="74">
        <v>8</v>
      </c>
      <c r="E42" s="64">
        <v>0</v>
      </c>
      <c r="F42" s="60">
        <f t="shared" si="2"/>
        <v>0</v>
      </c>
    </row>
    <row r="43" spans="1:6" ht="20.100000000000001" customHeight="1" x14ac:dyDescent="0.2">
      <c r="A43" s="53" t="s">
        <v>63</v>
      </c>
      <c r="B43" s="54" t="s">
        <v>69</v>
      </c>
      <c r="C43" s="55" t="s">
        <v>35</v>
      </c>
      <c r="D43" s="74">
        <v>1</v>
      </c>
      <c r="E43" s="64">
        <v>0</v>
      </c>
      <c r="F43" s="60">
        <f t="shared" si="2"/>
        <v>0</v>
      </c>
    </row>
    <row r="44" spans="1:6" ht="20.100000000000001" customHeight="1" x14ac:dyDescent="0.2">
      <c r="A44" s="53" t="s">
        <v>64</v>
      </c>
      <c r="B44" s="54" t="s">
        <v>70</v>
      </c>
      <c r="C44" s="55" t="s">
        <v>2</v>
      </c>
      <c r="D44" s="74">
        <v>1</v>
      </c>
      <c r="E44" s="64">
        <v>0</v>
      </c>
      <c r="F44" s="60">
        <f t="shared" si="2"/>
        <v>0</v>
      </c>
    </row>
    <row r="45" spans="1:6" ht="20.100000000000001" customHeight="1" x14ac:dyDescent="0.2">
      <c r="A45" s="53" t="s">
        <v>65</v>
      </c>
      <c r="B45" s="54" t="s">
        <v>71</v>
      </c>
      <c r="C45" s="55" t="s">
        <v>2</v>
      </c>
      <c r="D45" s="74">
        <v>1</v>
      </c>
      <c r="E45" s="64">
        <v>0</v>
      </c>
      <c r="F45" s="60">
        <f t="shared" si="2"/>
        <v>0</v>
      </c>
    </row>
    <row r="46" spans="1:6" ht="20.100000000000001" customHeight="1" x14ac:dyDescent="0.2">
      <c r="A46" s="53" t="s">
        <v>66</v>
      </c>
      <c r="B46" s="54" t="s">
        <v>72</v>
      </c>
      <c r="C46" s="55" t="s">
        <v>2</v>
      </c>
      <c r="D46" s="74">
        <v>1</v>
      </c>
      <c r="E46" s="64">
        <v>0</v>
      </c>
      <c r="F46" s="60">
        <f t="shared" si="2"/>
        <v>0</v>
      </c>
    </row>
    <row r="47" spans="1:6" ht="20.100000000000001" customHeight="1" thickBot="1" x14ac:dyDescent="0.25">
      <c r="A47" s="53" t="s">
        <v>67</v>
      </c>
      <c r="B47" s="54" t="s">
        <v>73</v>
      </c>
      <c r="C47" s="55" t="s">
        <v>2</v>
      </c>
      <c r="D47" s="74">
        <v>8</v>
      </c>
      <c r="E47" s="64">
        <v>0</v>
      </c>
      <c r="F47" s="60">
        <f t="shared" si="2"/>
        <v>0</v>
      </c>
    </row>
    <row r="48" spans="1:6" ht="20.100000000000001" customHeight="1" thickBot="1" x14ac:dyDescent="0.3">
      <c r="A48" s="79" t="s">
        <v>95</v>
      </c>
      <c r="B48" s="80"/>
      <c r="C48" s="80"/>
      <c r="D48" s="80"/>
      <c r="E48" s="81"/>
      <c r="F48" s="69">
        <f>SUM(F27:F47)</f>
        <v>0</v>
      </c>
    </row>
    <row r="49" spans="1:6" ht="20.100000000000001" customHeight="1" x14ac:dyDescent="0.2"/>
    <row r="50" spans="1:6" ht="20.100000000000001" customHeight="1" thickBot="1" x14ac:dyDescent="0.3">
      <c r="A50" s="82" t="s">
        <v>94</v>
      </c>
      <c r="B50" s="83"/>
      <c r="C50" s="83"/>
      <c r="D50" s="83"/>
      <c r="E50" s="83"/>
      <c r="F50" s="83"/>
    </row>
    <row r="51" spans="1:6" ht="20.100000000000001" customHeight="1" thickBot="1" x14ac:dyDescent="0.25">
      <c r="A51" s="26" t="s">
        <v>18</v>
      </c>
      <c r="B51" s="27" t="s">
        <v>19</v>
      </c>
      <c r="C51" s="28" t="s">
        <v>20</v>
      </c>
      <c r="D51" s="27" t="s">
        <v>21</v>
      </c>
      <c r="E51" s="47" t="s">
        <v>22</v>
      </c>
      <c r="F51" s="48" t="s">
        <v>23</v>
      </c>
    </row>
    <row r="52" spans="1:6" ht="20.100000000000001" customHeight="1" x14ac:dyDescent="0.2">
      <c r="A52" s="53" t="s">
        <v>76</v>
      </c>
      <c r="B52" s="54" t="s">
        <v>82</v>
      </c>
      <c r="C52" s="55" t="s">
        <v>2</v>
      </c>
      <c r="D52" s="74">
        <v>3</v>
      </c>
      <c r="E52" s="64">
        <v>0</v>
      </c>
      <c r="F52" s="60">
        <f t="shared" ref="F52:F57" si="3">ROUND(E52*D52,2)</f>
        <v>0</v>
      </c>
    </row>
    <row r="53" spans="1:6" ht="20.100000000000001" customHeight="1" x14ac:dyDescent="0.2">
      <c r="A53" s="53" t="s">
        <v>77</v>
      </c>
      <c r="B53" s="54" t="s">
        <v>83</v>
      </c>
      <c r="C53" s="55" t="s">
        <v>2</v>
      </c>
      <c r="D53" s="74">
        <v>35</v>
      </c>
      <c r="E53" s="64">
        <v>0</v>
      </c>
      <c r="F53" s="60">
        <f t="shared" si="3"/>
        <v>0</v>
      </c>
    </row>
    <row r="54" spans="1:6" ht="20.100000000000001" customHeight="1" x14ac:dyDescent="0.2">
      <c r="A54" s="53" t="s">
        <v>78</v>
      </c>
      <c r="B54" s="54" t="s">
        <v>84</v>
      </c>
      <c r="C54" s="55" t="s">
        <v>4</v>
      </c>
      <c r="D54" s="74">
        <v>675</v>
      </c>
      <c r="E54" s="64">
        <v>0</v>
      </c>
      <c r="F54" s="60">
        <f t="shared" si="3"/>
        <v>0</v>
      </c>
    </row>
    <row r="55" spans="1:6" ht="20.100000000000001" customHeight="1" x14ac:dyDescent="0.2">
      <c r="A55" s="53" t="s">
        <v>79</v>
      </c>
      <c r="B55" s="54" t="s">
        <v>85</v>
      </c>
      <c r="C55" s="55" t="s">
        <v>4</v>
      </c>
      <c r="D55" s="74">
        <v>450</v>
      </c>
      <c r="E55" s="64">
        <v>0</v>
      </c>
      <c r="F55" s="60">
        <f t="shared" si="3"/>
        <v>0</v>
      </c>
    </row>
    <row r="56" spans="1:6" ht="20.100000000000001" customHeight="1" x14ac:dyDescent="0.2">
      <c r="A56" s="53" t="s">
        <v>80</v>
      </c>
      <c r="B56" s="54" t="s">
        <v>86</v>
      </c>
      <c r="C56" s="55" t="s">
        <v>4</v>
      </c>
      <c r="D56" s="74">
        <v>120</v>
      </c>
      <c r="E56" s="64">
        <v>0</v>
      </c>
      <c r="F56" s="60">
        <f t="shared" si="3"/>
        <v>0</v>
      </c>
    </row>
    <row r="57" spans="1:6" ht="20.100000000000001" customHeight="1" thickBot="1" x14ac:dyDescent="0.25">
      <c r="A57" s="53" t="s">
        <v>81</v>
      </c>
      <c r="B57" s="54" t="s">
        <v>87</v>
      </c>
      <c r="C57" s="55" t="s">
        <v>2</v>
      </c>
      <c r="D57" s="74">
        <v>5</v>
      </c>
      <c r="E57" s="64">
        <v>0</v>
      </c>
      <c r="F57" s="60">
        <f t="shared" si="3"/>
        <v>0</v>
      </c>
    </row>
    <row r="58" spans="1:6" ht="20.100000000000001" customHeight="1" thickBot="1" x14ac:dyDescent="0.3">
      <c r="A58" s="79" t="s">
        <v>96</v>
      </c>
      <c r="B58" s="80"/>
      <c r="C58" s="80"/>
      <c r="D58" s="80"/>
      <c r="E58" s="81"/>
      <c r="F58" s="69">
        <f>SUM(F52:F57)</f>
        <v>0</v>
      </c>
    </row>
    <row r="59" spans="1:6" ht="20.100000000000001" customHeight="1" thickBot="1" x14ac:dyDescent="0.25"/>
    <row r="60" spans="1:6" ht="20.100000000000001" customHeight="1" thickBot="1" x14ac:dyDescent="0.3">
      <c r="A60" s="84" t="s">
        <v>27</v>
      </c>
      <c r="B60" s="85"/>
      <c r="C60" s="85"/>
      <c r="D60" s="85"/>
      <c r="E60" s="86"/>
      <c r="F60" s="78">
        <f>+F23+F48+F58</f>
        <v>0</v>
      </c>
    </row>
    <row r="61" spans="1:6" ht="20.100000000000001" customHeight="1" x14ac:dyDescent="0.2"/>
    <row r="62" spans="1:6" ht="20.100000000000001" customHeight="1" x14ac:dyDescent="0.2"/>
    <row r="63" spans="1:6" ht="20.100000000000001" customHeight="1" x14ac:dyDescent="0.2"/>
    <row r="64" spans="1:6"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sheetData>
  <mergeCells count="11">
    <mergeCell ref="A48:E48"/>
    <mergeCell ref="A50:F50"/>
    <mergeCell ref="A58:E58"/>
    <mergeCell ref="A60:E60"/>
    <mergeCell ref="B1:F4"/>
    <mergeCell ref="B9:F9"/>
    <mergeCell ref="A11:F11"/>
    <mergeCell ref="A12:F15"/>
    <mergeCell ref="A23:E23"/>
    <mergeCell ref="A17:F17"/>
    <mergeCell ref="A25:F25"/>
  </mergeCells>
  <phoneticPr fontId="0" type="noConversion"/>
  <printOptions horizontalCentered="1"/>
  <pageMargins left="0.7" right="0.7" top="0.75" bottom="0.75" header="0.3" footer="0.3"/>
  <pageSetup scale="52" fitToHeight="4" orientation="portrait" r:id="rId1"/>
  <headerFooter alignWithMargins="0">
    <oddFooter>&amp;LREV. 10/20/2017&amp;RPage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A5B670-78D3-4249-AB95-52CAE9CA4ECC}">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607B48C-33F0-4414-8836-5C8C94ECEE41}"/>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 Estimate</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Brookean</cp:lastModifiedBy>
  <cp:lastPrinted>2017-11-29T20:37:06Z</cp:lastPrinted>
  <dcterms:created xsi:type="dcterms:W3CDTF">1998-06-09T19:27:04Z</dcterms:created>
  <dcterms:modified xsi:type="dcterms:W3CDTF">2018-03-09T17:55:38Z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