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\Public Works\DOCUMENT\LOVELAND\CIP\"/>
    </mc:Choice>
  </mc:AlternateContent>
  <bookViews>
    <workbookView xWindow="240" yWindow="120" windowWidth="12120" windowHeight="88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62913"/>
</workbook>
</file>

<file path=xl/calcChain.xml><?xml version="1.0" encoding="utf-8"?>
<calcChain xmlns="http://schemas.openxmlformats.org/spreadsheetml/2006/main">
  <c r="M90" i="1" l="1"/>
  <c r="O90" i="1" s="1"/>
  <c r="M87" i="1"/>
  <c r="O87" i="1" s="1"/>
  <c r="O79" i="1" l="1"/>
  <c r="M24" i="1" l="1"/>
  <c r="O24" i="1" s="1"/>
  <c r="M70" i="1" l="1"/>
  <c r="O70" i="1" s="1"/>
  <c r="M107" i="1" l="1"/>
  <c r="O107" i="1" s="1"/>
  <c r="M142" i="1"/>
  <c r="O142" i="1" s="1"/>
  <c r="M49" i="1"/>
  <c r="O49" i="1" s="1"/>
  <c r="M43" i="1" l="1"/>
  <c r="O43" i="1" s="1"/>
  <c r="M41" i="1" l="1"/>
  <c r="O41" i="1" s="1"/>
  <c r="M27" i="1" l="1"/>
  <c r="O27" i="1" s="1"/>
  <c r="M104" i="1" l="1"/>
  <c r="O104" i="1" s="1"/>
  <c r="N16" i="1" l="1"/>
  <c r="I135" i="1"/>
  <c r="J135" i="1"/>
  <c r="K135" i="1"/>
  <c r="L135" i="1"/>
  <c r="M16" i="1" l="1"/>
  <c r="O16" i="1" s="1"/>
  <c r="H135" i="1"/>
  <c r="M101" i="1" l="1"/>
  <c r="O101" i="1" s="1"/>
  <c r="N135" i="1"/>
  <c r="G135" i="1"/>
  <c r="F135" i="1"/>
  <c r="M135" i="1" l="1"/>
  <c r="M140" i="1"/>
  <c r="O140" i="1" s="1"/>
  <c r="M109" i="1"/>
  <c r="O109" i="1" s="1"/>
  <c r="M39" i="1"/>
  <c r="O39" i="1" s="1"/>
  <c r="M47" i="1"/>
  <c r="O47" i="1" s="1"/>
  <c r="M50" i="1"/>
  <c r="O50" i="1" s="1"/>
  <c r="M33" i="1"/>
  <c r="O33" i="1" s="1"/>
  <c r="M22" i="1" l="1"/>
  <c r="O22" i="1" s="1"/>
  <c r="M20" i="1"/>
  <c r="O20" i="1" s="1"/>
  <c r="N175" i="1" l="1"/>
  <c r="L175" i="1"/>
  <c r="K175" i="1"/>
  <c r="J175" i="1"/>
  <c r="I175" i="1"/>
  <c r="H175" i="1"/>
  <c r="G175" i="1"/>
  <c r="F175" i="1"/>
  <c r="M172" i="1"/>
  <c r="O172" i="1" s="1"/>
  <c r="M123" i="1"/>
  <c r="O123" i="1" s="1"/>
  <c r="M95" i="1"/>
  <c r="O95" i="1" s="1"/>
  <c r="M66" i="1"/>
  <c r="O66" i="1" s="1"/>
  <c r="M13" i="1"/>
  <c r="O13" i="1" s="1"/>
  <c r="M37" i="1"/>
  <c r="O37" i="1" s="1"/>
  <c r="M35" i="1"/>
  <c r="O35" i="1" s="1"/>
  <c r="M129" i="1"/>
  <c r="O129" i="1" s="1"/>
  <c r="M45" i="1"/>
  <c r="O45" i="1" s="1"/>
  <c r="M169" i="1"/>
  <c r="O169" i="1" s="1"/>
  <c r="M166" i="1"/>
  <c r="O166" i="1" s="1"/>
  <c r="M162" i="1"/>
  <c r="O162" i="1" s="1"/>
  <c r="M116" i="1"/>
  <c r="O116" i="1" s="1"/>
  <c r="M61" i="1"/>
  <c r="O61" i="1" s="1"/>
  <c r="M31" i="1"/>
  <c r="O31" i="1" s="1"/>
  <c r="M159" i="1"/>
  <c r="O159" i="1" s="1"/>
  <c r="M157" i="1"/>
  <c r="O157" i="1" s="1"/>
  <c r="O29" i="1"/>
  <c r="M137" i="1"/>
  <c r="M147" i="1"/>
  <c r="O147" i="1" s="1"/>
  <c r="M7" i="1"/>
  <c r="O7" i="1" s="1"/>
  <c r="M52" i="1"/>
  <c r="O52" i="1" s="1"/>
  <c r="M55" i="1"/>
  <c r="O55" i="1" s="1"/>
  <c r="M132" i="1"/>
  <c r="O132" i="1" s="1"/>
  <c r="M73" i="1"/>
  <c r="O73" i="1" s="1"/>
  <c r="M98" i="1"/>
  <c r="O98" i="1" s="1"/>
  <c r="M113" i="1"/>
  <c r="O113" i="1" s="1"/>
  <c r="M120" i="1"/>
  <c r="O120" i="1" s="1"/>
  <c r="M125" i="1"/>
  <c r="O125" i="1" s="1"/>
  <c r="M144" i="1"/>
  <c r="O144" i="1" s="1"/>
  <c r="M151" i="1"/>
  <c r="O151" i="1" s="1"/>
  <c r="M154" i="1"/>
  <c r="O154" i="1" s="1"/>
  <c r="M175" i="1" l="1"/>
  <c r="M176" i="1" s="1"/>
  <c r="O137" i="1"/>
  <c r="O175" i="1" s="1"/>
  <c r="H176" i="1"/>
  <c r="J176" i="1"/>
  <c r="K176" i="1"/>
  <c r="I176" i="1"/>
  <c r="N176" i="1"/>
  <c r="G176" i="1"/>
  <c r="L176" i="1"/>
  <c r="F176" i="1"/>
  <c r="O135" i="1"/>
  <c r="O176" i="1" l="1"/>
</calcChain>
</file>

<file path=xl/sharedStrings.xml><?xml version="1.0" encoding="utf-8"?>
<sst xmlns="http://schemas.openxmlformats.org/spreadsheetml/2006/main" count="626" uniqueCount="338">
  <si>
    <t>TOTAL</t>
  </si>
  <si>
    <t>BUDGET</t>
  </si>
  <si>
    <t>PROJECT</t>
  </si>
  <si>
    <t>Three Oaks Parkway Extension North</t>
  </si>
  <si>
    <t>MANAGER</t>
  </si>
  <si>
    <t>PROJECT NAME</t>
  </si>
  <si>
    <t>LENGTH</t>
  </si>
  <si>
    <t>(MILES)</t>
  </si>
  <si>
    <t>COMM</t>
  </si>
  <si>
    <t>DIST.</t>
  </si>
  <si>
    <t>1,4</t>
  </si>
  <si>
    <t>All</t>
  </si>
  <si>
    <t>Bicycle/Pedestrian Facilities</t>
  </si>
  <si>
    <t>Annual project for facilities on existing County-maintained roads</t>
  </si>
  <si>
    <t>PRIOR</t>
  </si>
  <si>
    <t>EXP.</t>
  </si>
  <si>
    <t>5-YEAR</t>
  </si>
  <si>
    <t>6-10</t>
  </si>
  <si>
    <t>REVENUE</t>
  </si>
  <si>
    <t>SOURCE</t>
  </si>
  <si>
    <t>CST</t>
  </si>
  <si>
    <t>DES</t>
  </si>
  <si>
    <t>ROW</t>
  </si>
  <si>
    <t>ALL</t>
  </si>
  <si>
    <t>GT</t>
  </si>
  <si>
    <t>IF/GT</t>
  </si>
  <si>
    <t>IF23</t>
  </si>
  <si>
    <t>DES/ROW</t>
  </si>
  <si>
    <t>SURP.</t>
  </si>
  <si>
    <t>TOLLS</t>
  </si>
  <si>
    <t>LS</t>
  </si>
  <si>
    <t>Ortiz 4L/Colonial-MLK</t>
  </si>
  <si>
    <t>IF24</t>
  </si>
  <si>
    <t>NOTE:</t>
  </si>
  <si>
    <t>Budget figures represent estimates for programming purposes.  All dollar figures are subject to adjustment.  Program year represents when funds are available, not necessarily when phase started or completed.</t>
  </si>
  <si>
    <t>KEY (PHASES):</t>
  </si>
  <si>
    <t>KEY (FUNDS):</t>
  </si>
  <si>
    <t>MIT = Mitigation</t>
  </si>
  <si>
    <t>PRELIM = Preliminary Study; PD&amp;E = Project Development &amp; Environmental Study; DES = Design; ROW = Right-of-Way Acquisition; CST = Construction; CEI = Construction Engineering Inspection; PM = Project Management; LS = Landscaping;</t>
  </si>
  <si>
    <t>PROJ.</t>
  </si>
  <si>
    <t>Funds for complete replacement due to technology changes</t>
  </si>
  <si>
    <t>Rob Phelan, 533-8594</t>
  </si>
  <si>
    <t>CST/CEI</t>
  </si>
  <si>
    <t>Signal System ATMS Upgrade</t>
  </si>
  <si>
    <t>MAJOR PROJECTS</t>
  </si>
  <si>
    <t>MAJOR MAINTENANCE PROJECTS</t>
  </si>
  <si>
    <t>CW</t>
  </si>
  <si>
    <t>Road Resurface/Rebuild Program</t>
  </si>
  <si>
    <t>Funds for rebuilding/resurfacing County-maintained roads as identified</t>
  </si>
  <si>
    <t>under systematic evaluation</t>
  </si>
  <si>
    <t>Master Bridge Project</t>
  </si>
  <si>
    <t>Funds for capital repairs/replacement of small bridges and culverts as</t>
  </si>
  <si>
    <t>identified throughout the year by inspections/critical events</t>
  </si>
  <si>
    <t>Roadway Beautification</t>
  </si>
  <si>
    <t>Funds for installation of landscaping on existing roads, including funds</t>
  </si>
  <si>
    <t>Fund to replace critical signal components as needed</t>
  </si>
  <si>
    <t>Funds for small-scale intersection improvements, including signalization</t>
  </si>
  <si>
    <t>SUBTOTALS</t>
  </si>
  <si>
    <t>sjansen@leegov.com</t>
  </si>
  <si>
    <t>Mike Berens, 533-9500</t>
  </si>
  <si>
    <t>mberens@leegov.com</t>
  </si>
  <si>
    <t>rphelan@leegov.com</t>
  </si>
  <si>
    <t>for grants to community groups ($100,000 per year)</t>
  </si>
  <si>
    <t>Master Signal Project/Major Intersections</t>
  </si>
  <si>
    <r>
      <t xml:space="preserve">Burnt Store Road 4L </t>
    </r>
    <r>
      <rPr>
        <i/>
        <sz val="10"/>
        <rFont val="Arial"/>
        <family val="2"/>
      </rPr>
      <t>(DES/ROW UNDERWAY)</t>
    </r>
  </si>
  <si>
    <t>Sue Hopwood, 533-0157</t>
  </si>
  <si>
    <t>shopwood@leegov.com</t>
  </si>
  <si>
    <t>Specific Projects:</t>
  </si>
  <si>
    <t>Totals exclude loan repayments/interest.</t>
  </si>
  <si>
    <t>DES/SUR</t>
  </si>
  <si>
    <t>SANIBEL</t>
  </si>
  <si>
    <t>DES/ROW/</t>
  </si>
  <si>
    <t>of City water lines and County sewer lines (costs don't reflect utility</t>
  </si>
  <si>
    <t>DES/CST/CEI</t>
  </si>
  <si>
    <t>1,2</t>
  </si>
  <si>
    <t>IF22</t>
  </si>
  <si>
    <t>2,4</t>
  </si>
  <si>
    <t>1,2,3</t>
  </si>
  <si>
    <t>on both sides</t>
  </si>
  <si>
    <t>- including on-road bike lanes, 10' multi-use path on east side, 6' side</t>
  </si>
  <si>
    <t>walk on west side</t>
  </si>
  <si>
    <t>bike lanes and sidewalks on both sides</t>
  </si>
  <si>
    <t>4L widening, Colonial Blvd. to SR 82 (Dr. Martin Luther King, Jr. Blvd.),</t>
  </si>
  <si>
    <t>including on-road bike lanes and sidewalks on both sides</t>
  </si>
  <si>
    <t>and sidewalks on both sides</t>
  </si>
  <si>
    <t>Toll System Replacement</t>
  </si>
  <si>
    <r>
      <t xml:space="preserve">SR 78 (Pine Island Road) to Van Buren Parkway </t>
    </r>
    <r>
      <rPr>
        <i/>
        <sz val="10"/>
        <rFont val="Arial"/>
        <family val="2"/>
      </rPr>
      <t>(IN SEGMENTS)</t>
    </r>
  </si>
  <si>
    <t>TOLLS/</t>
  </si>
  <si>
    <t>ddanley@leegov.com</t>
  </si>
  <si>
    <t>Dirk Danley, 533-9300</t>
  </si>
  <si>
    <t>Bob DeBrock, 533-9425</t>
  </si>
  <si>
    <t>bdebrock@leegov.com</t>
  </si>
  <si>
    <t>ADA Plan Implementation</t>
  </si>
  <si>
    <t>Funds to make improvements on County roads per ADA Transition Plan</t>
  </si>
  <si>
    <t>Roadway Lighting Upgrade</t>
  </si>
  <si>
    <t>Funds to replace lighting fixtures with LED</t>
  </si>
  <si>
    <r>
      <t xml:space="preserve">Alico Rd 4L/Ben Hill-Airport Haul Rd </t>
    </r>
    <r>
      <rPr>
        <i/>
        <sz val="10"/>
        <rFont val="Arial"/>
        <family val="2"/>
      </rPr>
      <t>(DESIGN UNDERWAY)</t>
    </r>
  </si>
  <si>
    <t>DES/MIT</t>
  </si>
  <si>
    <t>18/19</t>
  </si>
  <si>
    <t>North Seg.</t>
  </si>
  <si>
    <t>Cape Coral Bridge WB Span Replacement</t>
  </si>
  <si>
    <t>Accumulation of Cape and Midpoint surplus toll funds toward replacement of</t>
  </si>
  <si>
    <t>westbound span of Cape Coral Bridge by approximately 2028</t>
  </si>
  <si>
    <t>replacements).</t>
  </si>
  <si>
    <t>GT/IF24/</t>
  </si>
  <si>
    <t>IF23/GT/</t>
  </si>
  <si>
    <t>Upgrade signal system and TOC equipment, install ITS field equipment to</t>
  </si>
  <si>
    <t>support ATMS operations on County roads</t>
  </si>
  <si>
    <t>Traffic and Engineering Services</t>
  </si>
  <si>
    <t>Funds to keep County-owned traffic regulatory and informational signage</t>
  </si>
  <si>
    <t>up to standards</t>
  </si>
  <si>
    <t>Dan Vasiloff, 533-9500</t>
  </si>
  <si>
    <t>dvasiloff@leegov.com</t>
  </si>
  <si>
    <t>#</t>
  </si>
  <si>
    <t>DRIVER</t>
  </si>
  <si>
    <t>Added capacity for</t>
  </si>
  <si>
    <t>future RED developments</t>
  </si>
  <si>
    <t>Implementation of bike-</t>
  </si>
  <si>
    <t>ped plan, BPAC prior-</t>
  </si>
  <si>
    <t>ities, Complete Streets</t>
  </si>
  <si>
    <t>principals</t>
  </si>
  <si>
    <t>NM - Core Critical</t>
  </si>
  <si>
    <t>NM - Discretionary/</t>
  </si>
  <si>
    <t>Deferrable</t>
  </si>
  <si>
    <t>Bridge life cycle/con-</t>
  </si>
  <si>
    <t>dition</t>
  </si>
  <si>
    <t>Mandated</t>
  </si>
  <si>
    <t>Future growth, safety,</t>
  </si>
  <si>
    <t>City priority and shared</t>
  </si>
  <si>
    <t>funding via surplus tolls</t>
  </si>
  <si>
    <t>Age/condition, escalating</t>
  </si>
  <si>
    <t>maintenance costs</t>
  </si>
  <si>
    <t>NM - Essential</t>
  </si>
  <si>
    <t>Intersection control</t>
  </si>
  <si>
    <t>Town request, reflective</t>
  </si>
  <si>
    <t>of Town's Streetscape</t>
  </si>
  <si>
    <t>Master Plan, Complete</t>
  </si>
  <si>
    <t>Streets principals</t>
  </si>
  <si>
    <t>LOS, community interest</t>
  </si>
  <si>
    <t>request</t>
  </si>
  <si>
    <t>Parallel reliever to I-75,</t>
  </si>
  <si>
    <t>access to jail and EMS,</t>
  </si>
  <si>
    <t>projected LOS</t>
  </si>
  <si>
    <t>Improved traffic flow, bike-</t>
  </si>
  <si>
    <t>ped safety, community</t>
  </si>
  <si>
    <t>Maximizes efficient use</t>
  </si>
  <si>
    <t>of existing capacity</t>
  </si>
  <si>
    <t>Extends major arterial,</t>
  </si>
  <si>
    <t>parallel reliever to I-75</t>
  </si>
  <si>
    <t>Age of equipment, rapid</t>
  </si>
  <si>
    <t>technology changes</t>
  </si>
  <si>
    <t>Pavement rating system,</t>
  </si>
  <si>
    <t>complaints, asset prot.</t>
  </si>
  <si>
    <t>Bridge conditions, asset</t>
  </si>
  <si>
    <t>protection</t>
  </si>
  <si>
    <t>Leescape Master Plan,</t>
  </si>
  <si>
    <t>RLAC priorities, com-</t>
  </si>
  <si>
    <t>munity interest</t>
  </si>
  <si>
    <t>Signal equipment con-</t>
  </si>
  <si>
    <t>dition, safety</t>
  </si>
  <si>
    <t>Intersection conditions/</t>
  </si>
  <si>
    <t>needs</t>
  </si>
  <si>
    <t>Federal Law, ADA plan</t>
  </si>
  <si>
    <t>Sustainability, operating</t>
  </si>
  <si>
    <t>cost reduction</t>
  </si>
  <si>
    <t>Age of current system,</t>
  </si>
  <si>
    <t>Sign conditions, safety,</t>
  </si>
  <si>
    <t>liability</t>
  </si>
  <si>
    <t>GT/IF25/</t>
  </si>
  <si>
    <r>
      <t>Signal</t>
    </r>
    <r>
      <rPr>
        <sz val="10"/>
        <rFont val="Arial"/>
        <family val="2"/>
      </rPr>
      <t xml:space="preserve"> Upgrades/Equipment Replacement</t>
    </r>
  </si>
  <si>
    <t>IF22/TRIP/</t>
  </si>
  <si>
    <t>Toll Interoperability</t>
  </si>
  <si>
    <t>Funds for hardware/software changes to maintain interoperability with other toll</t>
  </si>
  <si>
    <t>agencies</t>
  </si>
  <si>
    <t>19/20</t>
  </si>
  <si>
    <t>PRELIM/DES</t>
  </si>
  <si>
    <t>Tice St. Sidewalk/South Side, Ortiz Ave. to Lexington Ave.</t>
  </si>
  <si>
    <t>2,5</t>
  </si>
  <si>
    <t>Alico Rd. Connector/Alico Rd. to SR 82 opposite Sunshine Blvd.</t>
  </si>
  <si>
    <t>purchase option agreement</t>
  </si>
  <si>
    <t>Funds to purchase ROW through Florida Rock property prior to 12/31/2020 per</t>
  </si>
  <si>
    <t xml:space="preserve">People-to-jobs link, </t>
  </si>
  <si>
    <t>Daniels Pkwy. relief</t>
  </si>
  <si>
    <t>IF25</t>
  </si>
  <si>
    <t>Funds to replace 2L bascule bridge, fixed-span bridge an option</t>
  </si>
  <si>
    <t>CAPE/MP</t>
  </si>
  <si>
    <t>Colonial Blvd. Alternatives Analysis</t>
  </si>
  <si>
    <t>Funds to evaluate improvement options between McGregor Blvd. and US 41</t>
  </si>
  <si>
    <t>report</t>
  </si>
  <si>
    <t>LOS F per Concurrency</t>
  </si>
  <si>
    <t>Segment 1 CST</t>
  </si>
  <si>
    <t>Gunnery Rd./8th St. Intersection Improvements</t>
  </si>
  <si>
    <t>Signalization and turn lane improvements</t>
  </si>
  <si>
    <t>needed</t>
  </si>
  <si>
    <t>NM- Core Critical</t>
  </si>
  <si>
    <t>Rob Price, 533-9500</t>
  </si>
  <si>
    <t>rprice@leegov.com</t>
  </si>
  <si>
    <t>Sunshine Blvd./8th St. W. Roundabout</t>
  </si>
  <si>
    <t>Overhead Sign Structures Evaluation</t>
  </si>
  <si>
    <t>Funds to inspect 1/5 of overhead sign structures every year</t>
  </si>
  <si>
    <t>Maintenance obligations,</t>
  </si>
  <si>
    <t>liability, FDOT standards</t>
  </si>
  <si>
    <t>PER BOCC ACTION 11/19/13, CONSTRUCTION STARTING WITH NORTH</t>
  </si>
  <si>
    <t>SEGMENT (DIPLOMAT PKWY. TO VAN BUREN PKWY.)</t>
  </si>
  <si>
    <t>Hancock Bridge Pkwy. Sidewalk/North Side, NE 16th Pl. to SE 24th Ave.</t>
  </si>
  <si>
    <t>Beacon Manor Dr. Sidewalk, US 41 to S. Danley Dr.</t>
  </si>
  <si>
    <t>Tice St. Sidewalk/South Side, Lynneda Ave. to Ortiz Ave.</t>
  </si>
  <si>
    <t>Alico Rd. Sidewalk/North Side, RR Crossing to Quaker Ln.</t>
  </si>
  <si>
    <t>20/21</t>
  </si>
  <si>
    <t>Received $1 mill in funds from Economic DevelopmentTrust Fund</t>
  </si>
  <si>
    <t>Construction moved to FY 16/17</t>
  </si>
  <si>
    <t>AV/G</t>
  </si>
  <si>
    <t>Veterans Pkwy.SW 10th St. to Skyline Blvd.</t>
  </si>
  <si>
    <t>Veterans Pkwy.SW 3rd Pl to SW 2nd Ave</t>
  </si>
  <si>
    <t>Orange River Blvd. Palm Beach Blvd. to Lorraine Dr.</t>
  </si>
  <si>
    <t>Pine Rd. Allaire Ln to US 41</t>
  </si>
  <si>
    <t>Bonita Beach Road I-75 to Bonita Grande</t>
  </si>
  <si>
    <t>DES/ROW/CST</t>
  </si>
  <si>
    <t>GIF</t>
  </si>
  <si>
    <t xml:space="preserve">Homestead 4L/Sunrise-Alabama </t>
  </si>
  <si>
    <t>Hickory Bridge Replacements</t>
  </si>
  <si>
    <t>Age/condition, escalting</t>
  </si>
  <si>
    <t>SURP. TOLLS/GT/GIF</t>
  </si>
  <si>
    <t>Vince Miller, 533-8577</t>
  </si>
  <si>
    <t>vmiller@leegov.com</t>
  </si>
  <si>
    <t>Littleton Road</t>
  </si>
  <si>
    <t>Widen existing 2 lane rural road to 4 lanes, including on road bike lanes and sidewalks</t>
  </si>
  <si>
    <t>Road Resurface/Rebuild Program - Lehigh Acres</t>
  </si>
  <si>
    <t>Funds for rebuilding/resurfacing roads in Lehigh Acres</t>
  </si>
  <si>
    <t>Signal Network</t>
  </si>
  <si>
    <t>Upgrade existing Traffic Signal Network</t>
  </si>
  <si>
    <t xml:space="preserve">disaster recover/backup </t>
  </si>
  <si>
    <t>security</t>
  </si>
  <si>
    <t>rradford@leegov.com</t>
  </si>
  <si>
    <t>Sign Replacement Program/Raised Pavement Markers</t>
  </si>
  <si>
    <t>GIF/GT</t>
  </si>
  <si>
    <t>BP</t>
  </si>
  <si>
    <t>IF23,24</t>
  </si>
  <si>
    <t xml:space="preserve">Big Carlos Pass Bridge </t>
  </si>
  <si>
    <t>IF23 = Road Impact Fees from District 23; GT = Local Option Gas Taxes; CITY = City funds; PS = Public Safety funds; FDOT = Florida Dept. of Transportation; AV = Ad Valorem; GIF = Growth Increment Funding</t>
  </si>
  <si>
    <t>Study</t>
  </si>
  <si>
    <t xml:space="preserve">Congested </t>
  </si>
  <si>
    <t>Expected to worsen with</t>
  </si>
  <si>
    <t>Kismet/Littleton</t>
  </si>
  <si>
    <t>Realignment</t>
  </si>
  <si>
    <t>Project combines New Pass, Little Carlos and Big Hickory bridges into one project</t>
  </si>
  <si>
    <t>21/22</t>
  </si>
  <si>
    <t>Vince Miller 533-8577</t>
  </si>
  <si>
    <t>Ortiz 4L/MLK-Luckett/Luckett-I75</t>
  </si>
  <si>
    <t>Widen existing 2-lane to 4-lane, including on-road bike lanes and sidewalks</t>
  </si>
  <si>
    <t>NEW</t>
  </si>
  <si>
    <t>Safety issue</t>
  </si>
  <si>
    <t>DES/UR</t>
  </si>
  <si>
    <t>Hancock Bridge Pkwy. Orange Grove - 4055 Hancock</t>
  </si>
  <si>
    <t>Westgate N Lee-Sunshine</t>
  </si>
  <si>
    <t>Westgate S Lee-Sunshine</t>
  </si>
  <si>
    <t>Pine Ridge Rd. Stevens-Summerlin</t>
  </si>
  <si>
    <t>Road Resurface/Rebuild Program - Del Prado</t>
  </si>
  <si>
    <t>dmurphy@leegov.com</t>
  </si>
  <si>
    <t>mpadgett@leegov.com</t>
  </si>
  <si>
    <t>Traffic Signal Technology</t>
  </si>
  <si>
    <t xml:space="preserve">Study connected vehicle </t>
  </si>
  <si>
    <t>PD&amp;E/DES</t>
  </si>
  <si>
    <t>Central Seg</t>
  </si>
  <si>
    <t xml:space="preserve">Lee Boulevard/Joan Avenue Traffic Signal </t>
  </si>
  <si>
    <t>Lee Boulevard/Lee Street Traffic Signal</t>
  </si>
  <si>
    <t>2016 Priority #22</t>
  </si>
  <si>
    <t>2016 Priority #23</t>
  </si>
  <si>
    <t>2017 Priority #4</t>
  </si>
  <si>
    <t>2013 Priority #8</t>
  </si>
  <si>
    <t>2014 Priority #1</t>
  </si>
  <si>
    <t>2016 Priority #4</t>
  </si>
  <si>
    <t>2015 Priority #2</t>
  </si>
  <si>
    <t>2015 Priority #5</t>
  </si>
  <si>
    <t>2016 Priority #3</t>
  </si>
  <si>
    <t>2017 Priority #3</t>
  </si>
  <si>
    <t>2017 Priority #2</t>
  </si>
  <si>
    <t>2015 Priority #27</t>
  </si>
  <si>
    <t>2016 Priority #28</t>
  </si>
  <si>
    <t>2017 Priority #12</t>
  </si>
  <si>
    <t>2016 Priority #8</t>
  </si>
  <si>
    <t xml:space="preserve">Estero Blvd. Improvements </t>
  </si>
  <si>
    <t>Rob Radford, 533-0110</t>
  </si>
  <si>
    <t>Dave Murphy 533-8578</t>
  </si>
  <si>
    <t>Mike Padgett 533-9500</t>
  </si>
  <si>
    <t xml:space="preserve">FDOT </t>
  </si>
  <si>
    <t>TBD</t>
  </si>
  <si>
    <t>Steve Jansen 533-8503</t>
  </si>
  <si>
    <t>Avelino Cancel, 533-9400</t>
  </si>
  <si>
    <t>acancel@leegov.com</t>
  </si>
  <si>
    <t>22/23</t>
  </si>
  <si>
    <t>PD&amp;E</t>
  </si>
  <si>
    <t>Corkscrew Road</t>
  </si>
  <si>
    <t>Ben Hill Griffin to Alico Road</t>
  </si>
  <si>
    <t>GF</t>
  </si>
  <si>
    <t>Debt</t>
  </si>
  <si>
    <t>Tom Marquardt 533-8530</t>
  </si>
  <si>
    <t>tmarquardt@leegov.com</t>
  </si>
  <si>
    <t>Alejandro Slaibe, 533-8141</t>
  </si>
  <si>
    <t>aslaibe@leegov.com</t>
  </si>
  <si>
    <t>From Veterans to Pine Island</t>
  </si>
  <si>
    <t>New 4L, N. of Alico Rd. to Daniels Pkwy., including on-road bike lanes</t>
  </si>
  <si>
    <t>4L widening, south of Sunrise Blvd. to Alabama Rd., including on-road</t>
  </si>
  <si>
    <t>Phased reconstruction of County roadway within Town, including adding</t>
  </si>
  <si>
    <t xml:space="preserve">trolley stops, bike lanes and sidewalks on both sides, and replacement </t>
  </si>
  <si>
    <t>4L widening, including on-road bike lanes and 12' multi-use paths</t>
  </si>
  <si>
    <t>FY 98-18</t>
  </si>
  <si>
    <t>23/24</t>
  </si>
  <si>
    <t>DES/SUR/ ROW</t>
  </si>
  <si>
    <t>DES/CEI/CST</t>
  </si>
  <si>
    <t>2013 Priority #6</t>
  </si>
  <si>
    <t>adding funds in 19/20 for construction</t>
  </si>
  <si>
    <t>Tom Marquardt</t>
  </si>
  <si>
    <t>Segments</t>
  </si>
  <si>
    <t xml:space="preserve">Segment 2-4 </t>
  </si>
  <si>
    <t>Estero Blvd. at Crescent St. Signal</t>
  </si>
  <si>
    <t>Grant</t>
  </si>
  <si>
    <t>Alex Slaibe</t>
  </si>
  <si>
    <t>CST, CEI</t>
  </si>
  <si>
    <t>CST, CEI, LS</t>
  </si>
  <si>
    <t>DES, CST</t>
  </si>
  <si>
    <t>DES, ROW</t>
  </si>
  <si>
    <t>DES,CST</t>
  </si>
  <si>
    <t>Rob Price</t>
  </si>
  <si>
    <t>Eval</t>
  </si>
  <si>
    <t>Reduce congestion</t>
  </si>
  <si>
    <t>TPI Development</t>
  </si>
  <si>
    <t>Changing technologies</t>
  </si>
  <si>
    <t>Paving rating system</t>
  </si>
  <si>
    <t xml:space="preserve"> DRAFT SUMMARY OF MAJOR ROAD PROJECTS PROGRAMMED BY LEE COUNTY - FY 19/20 TO FY 23/24</t>
  </si>
  <si>
    <t>Gateway at Commerce Lakes Roundabout</t>
  </si>
  <si>
    <t>Improve safety without</t>
  </si>
  <si>
    <t>adding delay</t>
  </si>
  <si>
    <t>CEI/CST</t>
  </si>
  <si>
    <t>Gateway at Griffin Roundabout</t>
  </si>
  <si>
    <t>Alex Slaibe 533-8141</t>
  </si>
  <si>
    <t>Bell Blvd. SR 82 to Sunrise</t>
  </si>
  <si>
    <t>Hancock Bridge Pkwy US 41 to Moody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</si>
</sst>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#,##0.0"/>
    <numFmt numFmtId="166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4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0" xfId="0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2" xfId="1" applyBorder="1" applyAlignment="1" applyProtection="1"/>
    <xf numFmtId="0" fontId="2" fillId="0" borderId="13" xfId="1" applyBorder="1" applyAlignment="1" applyProtection="1"/>
    <xf numFmtId="165" fontId="0" fillId="0" borderId="0" xfId="0" applyNumberFormat="1" applyBorder="1"/>
    <xf numFmtId="0" fontId="4" fillId="0" borderId="0" xfId="0" applyFont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0" xfId="0" applyNumberFormat="1"/>
    <xf numFmtId="0" fontId="5" fillId="0" borderId="0" xfId="0" applyFont="1" applyFill="1" applyBorder="1"/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4" xfId="0" applyFill="1" applyBorder="1" applyAlignment="1">
      <alignment horizont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" fontId="0" fillId="0" borderId="1" xfId="0" quotePrefix="1" applyNumberFormat="1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" fillId="0" borderId="29" xfId="0" quotePrefix="1" applyNumberFormat="1" applyFont="1" applyBorder="1" applyAlignment="1">
      <alignment horizontal="right"/>
    </xf>
    <xf numFmtId="3" fontId="3" fillId="0" borderId="26" xfId="0" quotePrefix="1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23" xfId="0" quotePrefix="1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39" xfId="0" quotePrefix="1" applyNumberFormat="1" applyFill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3" fontId="0" fillId="0" borderId="42" xfId="0" applyNumberFormat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0" borderId="35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3" fillId="0" borderId="26" xfId="0" quotePrefix="1" applyNumberFormat="1" applyFont="1" applyFill="1" applyBorder="1" applyAlignment="1">
      <alignment horizontal="right"/>
    </xf>
    <xf numFmtId="3" fontId="3" fillId="0" borderId="29" xfId="0" quotePrefix="1" applyNumberFormat="1" applyFon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37" xfId="0" quotePrefix="1" applyNumberFormat="1" applyFont="1" applyBorder="1" applyAlignment="1">
      <alignment horizontal="right"/>
    </xf>
    <xf numFmtId="3" fontId="3" fillId="0" borderId="35" xfId="0" quotePrefix="1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0" fillId="0" borderId="32" xfId="0" quotePrefix="1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3" fillId="0" borderId="34" xfId="0" quotePrefix="1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3" fillId="0" borderId="2" xfId="0" quotePrefix="1" applyFont="1" applyBorder="1" applyAlignment="1">
      <alignment horizontal="center"/>
    </xf>
    <xf numFmtId="6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3" fillId="0" borderId="2" xfId="0" quotePrefix="1" applyNumberFormat="1" applyFont="1" applyFill="1" applyBorder="1" applyAlignment="1">
      <alignment horizontal="center"/>
    </xf>
    <xf numFmtId="3" fontId="0" fillId="0" borderId="38" xfId="0" applyNumberFormat="1" applyFill="1" applyBorder="1" applyAlignment="1">
      <alignment horizontal="right"/>
    </xf>
    <xf numFmtId="3" fontId="0" fillId="0" borderId="37" xfId="0" applyNumberFormat="1" applyFill="1" applyBorder="1" applyAlignment="1">
      <alignment horizontal="right"/>
    </xf>
    <xf numFmtId="3" fontId="0" fillId="0" borderId="39" xfId="0" applyNumberFormat="1" applyFill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3" fontId="3" fillId="0" borderId="33" xfId="0" quotePrefix="1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0" fillId="0" borderId="33" xfId="0" quotePrefix="1" applyNumberForma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6" fontId="0" fillId="0" borderId="7" xfId="0" applyNumberFormat="1" applyFill="1" applyBorder="1" applyAlignment="1">
      <alignment horizontal="center"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3" fontId="0" fillId="0" borderId="41" xfId="0" quotePrefix="1" applyNumberFormat="1" applyFill="1" applyBorder="1" applyAlignment="1">
      <alignment horizontal="right"/>
    </xf>
    <xf numFmtId="6" fontId="0" fillId="0" borderId="8" xfId="0" applyNumberForma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right"/>
    </xf>
    <xf numFmtId="3" fontId="0" fillId="0" borderId="44" xfId="0" applyNumberForma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center"/>
    </xf>
    <xf numFmtId="3" fontId="5" fillId="0" borderId="45" xfId="0" quotePrefix="1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0" fontId="5" fillId="0" borderId="2" xfId="0" applyNumberFormat="1" applyFont="1" applyFill="1" applyBorder="1" applyAlignment="1">
      <alignment horizontal="center"/>
    </xf>
    <xf numFmtId="3" fontId="5" fillId="0" borderId="45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Border="1"/>
    <xf numFmtId="0" fontId="0" fillId="0" borderId="16" xfId="0" applyBorder="1" applyAlignment="1">
      <alignment horizontal="center"/>
    </xf>
    <xf numFmtId="0" fontId="0" fillId="0" borderId="2" xfId="0" applyBorder="1"/>
    <xf numFmtId="3" fontId="3" fillId="0" borderId="36" xfId="0" quotePrefix="1" applyNumberFormat="1" applyFont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0" fontId="3" fillId="0" borderId="0" xfId="0" applyFont="1" applyFill="1" applyBorder="1"/>
    <xf numFmtId="3" fontId="3" fillId="0" borderId="36" xfId="0" applyNumberFormat="1" applyFont="1" applyFill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1" xfId="0" applyNumberFormat="1" applyFont="1" applyFill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3" fillId="0" borderId="26" xfId="0" quotePrefix="1" applyFont="1" applyBorder="1" applyAlignment="1">
      <alignment horizontal="right"/>
    </xf>
    <xf numFmtId="0" fontId="3" fillId="0" borderId="29" xfId="0" quotePrefix="1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1" fillId="0" borderId="13" xfId="1" applyFont="1" applyBorder="1" applyAlignment="1" applyProtection="1"/>
    <xf numFmtId="0" fontId="2" fillId="0" borderId="13" xfId="1" applyFill="1" applyBorder="1" applyAlignment="1" applyProtection="1"/>
    <xf numFmtId="0" fontId="1" fillId="0" borderId="13" xfId="1" applyFont="1" applyFill="1" applyBorder="1" applyAlignment="1" applyProtection="1"/>
    <xf numFmtId="3" fontId="3" fillId="0" borderId="30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0" fontId="5" fillId="0" borderId="5" xfId="0" applyFont="1" applyFill="1" applyBorder="1"/>
    <xf numFmtId="0" fontId="5" fillId="0" borderId="6" xfId="0" applyFont="1" applyFill="1" applyBorder="1"/>
    <xf numFmtId="0" fontId="0" fillId="0" borderId="46" xfId="0" applyBorder="1" applyAlignment="1">
      <alignment horizontal="center"/>
    </xf>
    <xf numFmtId="0" fontId="0" fillId="0" borderId="46" xfId="0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2" fillId="0" borderId="47" xfId="1" applyBorder="1" applyAlignment="1" applyProtection="1"/>
    <xf numFmtId="3" fontId="5" fillId="0" borderId="6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32" xfId="0" quotePrefix="1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0" fontId="8" fillId="0" borderId="13" xfId="1" applyFont="1" applyBorder="1" applyAlignment="1" applyProtection="1"/>
    <xf numFmtId="3" fontId="5" fillId="0" borderId="43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/>
    </xf>
    <xf numFmtId="0" fontId="1" fillId="0" borderId="11" xfId="1" applyFont="1" applyFill="1" applyBorder="1" applyAlignment="1" applyProtection="1"/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34" xfId="0" quotePrefix="1" applyNumberFormat="1" applyFont="1" applyFill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8" fillId="0" borderId="12" xfId="1" applyFont="1" applyBorder="1" applyAlignment="1" applyProtection="1"/>
    <xf numFmtId="0" fontId="7" fillId="0" borderId="0" xfId="0" applyFont="1" applyFill="1" applyBorder="1"/>
    <xf numFmtId="0" fontId="0" fillId="0" borderId="16" xfId="0" applyFill="1" applyBorder="1" applyAlignment="1">
      <alignment horizontal="center"/>
    </xf>
    <xf numFmtId="0" fontId="6" fillId="0" borderId="16" xfId="0" applyFont="1" applyFill="1" applyBorder="1"/>
    <xf numFmtId="2" fontId="0" fillId="0" borderId="16" xfId="0" applyNumberForma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right"/>
    </xf>
    <xf numFmtId="3" fontId="3" fillId="0" borderId="16" xfId="0" quotePrefix="1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5" fillId="0" borderId="16" xfId="0" applyNumberFormat="1" applyFont="1" applyFill="1" applyBorder="1" applyAlignment="1">
      <alignment horizontal="center"/>
    </xf>
    <xf numFmtId="0" fontId="2" fillId="0" borderId="16" xfId="1" applyBorder="1" applyAlignment="1" applyProtection="1"/>
    <xf numFmtId="0" fontId="5" fillId="0" borderId="49" xfId="0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0" fillId="2" borderId="46" xfId="0" applyFill="1" applyBorder="1" applyAlignment="1">
      <alignment horizontal="center"/>
    </xf>
    <xf numFmtId="0" fontId="7" fillId="2" borderId="49" xfId="0" applyFont="1" applyFill="1" applyBorder="1"/>
    <xf numFmtId="2" fontId="0" fillId="2" borderId="46" xfId="0" applyNumberFormat="1" applyFill="1" applyBorder="1" applyAlignment="1">
      <alignment horizontal="center"/>
    </xf>
    <xf numFmtId="3" fontId="3" fillId="2" borderId="48" xfId="0" applyNumberFormat="1" applyFont="1" applyFill="1" applyBorder="1" applyAlignment="1">
      <alignment horizontal="right"/>
    </xf>
    <xf numFmtId="3" fontId="3" fillId="2" borderId="50" xfId="0" applyNumberFormat="1" applyFont="1" applyFill="1" applyBorder="1" applyAlignment="1">
      <alignment horizontal="right"/>
    </xf>
    <xf numFmtId="3" fontId="3" fillId="2" borderId="52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3" fontId="3" fillId="2" borderId="52" xfId="0" quotePrefix="1" applyNumberFormat="1" applyFont="1" applyFill="1" applyBorder="1" applyAlignment="1">
      <alignment horizontal="right"/>
    </xf>
    <xf numFmtId="3" fontId="3" fillId="2" borderId="53" xfId="0" applyNumberFormat="1" applyFont="1" applyFill="1" applyBorder="1" applyAlignment="1">
      <alignment horizontal="right"/>
    </xf>
    <xf numFmtId="3" fontId="3" fillId="2" borderId="54" xfId="0" applyNumberFormat="1" applyFont="1" applyFill="1" applyBorder="1" applyAlignment="1">
      <alignment horizontal="right"/>
    </xf>
    <xf numFmtId="3" fontId="0" fillId="2" borderId="53" xfId="0" applyNumberFormat="1" applyFill="1" applyBorder="1" applyAlignment="1">
      <alignment horizontal="right"/>
    </xf>
    <xf numFmtId="3" fontId="3" fillId="2" borderId="55" xfId="0" applyNumberFormat="1" applyFont="1" applyFill="1" applyBorder="1" applyAlignment="1">
      <alignment horizontal="right"/>
    </xf>
    <xf numFmtId="0" fontId="5" fillId="2" borderId="46" xfId="0" applyNumberFormat="1" applyFont="1" applyFill="1" applyBorder="1" applyAlignment="1">
      <alignment horizontal="center"/>
    </xf>
    <xf numFmtId="0" fontId="2" fillId="2" borderId="47" xfId="1" applyFill="1" applyBorder="1" applyAlignment="1" applyProtection="1"/>
    <xf numFmtId="3" fontId="3" fillId="0" borderId="0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8" fillId="0" borderId="13" xfId="1" applyFont="1" applyFill="1" applyBorder="1" applyAlignment="1" applyProtection="1"/>
    <xf numFmtId="0" fontId="8" fillId="0" borderId="12" xfId="1" applyFont="1" applyFill="1" applyBorder="1" applyAlignment="1" applyProtection="1"/>
    <xf numFmtId="3" fontId="1" fillId="0" borderId="32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0" fontId="0" fillId="2" borderId="47" xfId="0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16" fontId="0" fillId="2" borderId="51" xfId="0" quotePrefix="1" applyNumberFormat="1" applyFill="1" applyBorder="1" applyAlignment="1">
      <alignment horizontal="center"/>
    </xf>
    <xf numFmtId="16" fontId="0" fillId="2" borderId="49" xfId="0" quotePrefix="1" applyNumberForma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5" xfId="0" applyNumberFormat="1" applyBorder="1" applyAlignment="1">
      <alignment horizontal="right"/>
    </xf>
    <xf numFmtId="0" fontId="1" fillId="0" borderId="0" xfId="0" applyFont="1" applyFill="1" applyBorder="1"/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Fill="1" applyBorder="1"/>
    <xf numFmtId="3" fontId="1" fillId="0" borderId="20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3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0" fillId="0" borderId="49" xfId="0" applyBorder="1" applyAlignment="1">
      <alignment horizontal="right"/>
    </xf>
    <xf numFmtId="0" fontId="1" fillId="0" borderId="0" xfId="0" applyFont="1"/>
    <xf numFmtId="166" fontId="0" fillId="0" borderId="6" xfId="2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1" xfId="1" applyFont="1" applyBorder="1" applyAlignment="1" applyProtection="1"/>
    <xf numFmtId="3" fontId="1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39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/>
    </xf>
    <xf numFmtId="3" fontId="1" fillId="0" borderId="33" xfId="0" quotePrefix="1" applyNumberFormat="1" applyFont="1" applyFill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3" fontId="1" fillId="0" borderId="34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11" xfId="0" applyFont="1" applyBorder="1"/>
    <xf numFmtId="0" fontId="1" fillId="0" borderId="43" xfId="0" applyFont="1" applyFill="1" applyBorder="1"/>
    <xf numFmtId="0" fontId="3" fillId="0" borderId="0" xfId="0" applyFont="1" applyBorder="1"/>
    <xf numFmtId="3" fontId="1" fillId="0" borderId="26" xfId="0" quotePrefix="1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3" fontId="1" fillId="0" borderId="39" xfId="0" quotePrefix="1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1" fillId="0" borderId="41" xfId="0" quotePrefix="1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6" fillId="0" borderId="0" xfId="0" applyFont="1" applyBorder="1"/>
    <xf numFmtId="3" fontId="1" fillId="0" borderId="35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38" xfId="0" quotePrefix="1" applyNumberFormat="1" applyFont="1" applyBorder="1" applyAlignment="1">
      <alignment horizontal="right"/>
    </xf>
    <xf numFmtId="0" fontId="6" fillId="0" borderId="4" xfId="0" applyFont="1" applyFill="1" applyBorder="1"/>
    <xf numFmtId="0" fontId="6" fillId="0" borderId="30" xfId="0" applyFont="1" applyFill="1" applyBorder="1"/>
    <xf numFmtId="3" fontId="1" fillId="0" borderId="30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8" fillId="0" borderId="2" xfId="1" applyFont="1" applyBorder="1" applyAlignment="1" applyProtection="1"/>
    <xf numFmtId="3" fontId="1" fillId="0" borderId="36" xfId="0" applyNumberFormat="1" applyFont="1" applyBorder="1" applyAlignment="1">
      <alignment horizontal="right"/>
    </xf>
    <xf numFmtId="0" fontId="8" fillId="0" borderId="2" xfId="1" applyFont="1" applyFill="1" applyBorder="1" applyAlignment="1" applyProtection="1"/>
    <xf numFmtId="3" fontId="0" fillId="0" borderId="38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0" fontId="6" fillId="0" borderId="0" xfId="0" applyFont="1"/>
    <xf numFmtId="3" fontId="3" fillId="0" borderId="38" xfId="0" quotePrefix="1" applyNumberFormat="1" applyFont="1" applyBorder="1" applyAlignment="1">
      <alignment horizontal="right"/>
    </xf>
    <xf numFmtId="3" fontId="5" fillId="0" borderId="3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6" fontId="1" fillId="0" borderId="8" xfId="0" applyNumberFormat="1" applyFont="1" applyFill="1" applyBorder="1" applyAlignment="1">
      <alignment horizontal="center"/>
    </xf>
    <xf numFmtId="0" fontId="3" fillId="0" borderId="2" xfId="0" applyFont="1" applyFill="1" applyBorder="1"/>
    <xf numFmtId="4" fontId="0" fillId="0" borderId="48" xfId="0" applyNumberFormat="1" applyBorder="1"/>
    <xf numFmtId="3" fontId="1" fillId="0" borderId="43" xfId="0" applyNumberFormat="1" applyFont="1" applyFill="1" applyBorder="1" applyAlignment="1">
      <alignment horizontal="right"/>
    </xf>
    <xf numFmtId="3" fontId="1" fillId="0" borderId="45" xfId="0" applyNumberFormat="1" applyFont="1" applyFill="1" applyBorder="1" applyAlignment="1">
      <alignment horizontal="right"/>
    </xf>
    <xf numFmtId="3" fontId="1" fillId="0" borderId="41" xfId="0" applyNumberFormat="1" applyFont="1" applyFill="1" applyBorder="1" applyAlignment="1">
      <alignment horizontal="right"/>
    </xf>
    <xf numFmtId="0" fontId="2" fillId="0" borderId="2" xfId="1" applyFill="1" applyBorder="1" applyAlignment="1" applyProtection="1"/>
    <xf numFmtId="0" fontId="1" fillId="0" borderId="8" xfId="1" applyFont="1" applyFill="1" applyBorder="1" applyAlignment="1" applyProtection="1"/>
    <xf numFmtId="3" fontId="5" fillId="0" borderId="54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3" fontId="0" fillId="0" borderId="60" xfId="0" applyNumberFormat="1" applyBorder="1"/>
    <xf numFmtId="0" fontId="7" fillId="2" borderId="46" xfId="0" applyFont="1" applyFill="1" applyBorder="1"/>
    <xf numFmtId="0" fontId="1" fillId="0" borderId="2" xfId="0" applyFont="1" applyFill="1" applyBorder="1"/>
    <xf numFmtId="0" fontId="6" fillId="0" borderId="2" xfId="0" applyFont="1" applyFill="1" applyBorder="1"/>
    <xf numFmtId="0" fontId="1" fillId="0" borderId="8" xfId="0" applyFont="1" applyFill="1" applyBorder="1"/>
    <xf numFmtId="0" fontId="1" fillId="0" borderId="8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7" xfId="0" applyFont="1" applyFill="1" applyBorder="1"/>
    <xf numFmtId="0" fontId="0" fillId="0" borderId="46" xfId="0" applyBorder="1" applyAlignment="1">
      <alignment horizontal="right"/>
    </xf>
    <xf numFmtId="0" fontId="1" fillId="0" borderId="7" xfId="0" applyFont="1" applyFill="1" applyBorder="1"/>
    <xf numFmtId="0" fontId="5" fillId="0" borderId="46" xfId="0" applyFont="1" applyFill="1" applyBorder="1" applyAlignment="1">
      <alignment horizontal="right"/>
    </xf>
    <xf numFmtId="0" fontId="7" fillId="0" borderId="3" xfId="0" applyFont="1" applyFill="1" applyBorder="1"/>
    <xf numFmtId="0" fontId="1" fillId="0" borderId="7" xfId="0" applyFont="1" applyBorder="1"/>
    <xf numFmtId="0" fontId="3" fillId="0" borderId="43" xfId="0" applyFont="1" applyFill="1" applyBorder="1"/>
    <xf numFmtId="2" fontId="3" fillId="0" borderId="8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3" fillId="0" borderId="41" xfId="0" applyNumberFormat="1" applyFont="1" applyFill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3" fontId="1" fillId="0" borderId="31" xfId="0" applyNumberFormat="1" applyFont="1" applyBorder="1" applyAlignment="1">
      <alignment horizontal="right"/>
    </xf>
    <xf numFmtId="0" fontId="9" fillId="0" borderId="0" xfId="0" applyFont="1"/>
    <xf numFmtId="3" fontId="9" fillId="0" borderId="4" xfId="0" applyNumberFormat="1" applyFont="1" applyFill="1" applyBorder="1" applyAlignment="1">
      <alignment horizontal="right"/>
    </xf>
    <xf numFmtId="0" fontId="6" fillId="0" borderId="4" xfId="0" applyFont="1" applyBorder="1"/>
    <xf numFmtId="3" fontId="1" fillId="0" borderId="6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" fillId="0" borderId="45" xfId="0" quotePrefix="1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2" fontId="1" fillId="0" borderId="2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10" fillId="0" borderId="13" xfId="1" applyFont="1" applyBorder="1" applyAlignment="1" applyProtection="1"/>
    <xf numFmtId="164" fontId="1" fillId="0" borderId="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3" xfId="0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14" fontId="10" fillId="0" borderId="12" xfId="1" applyNumberFormat="1" applyFont="1" applyBorder="1" applyAlignment="1" applyProtection="1"/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center"/>
    </xf>
    <xf numFmtId="0" fontId="3" fillId="0" borderId="7" xfId="0" applyFont="1" applyBorder="1"/>
    <xf numFmtId="6" fontId="1" fillId="0" borderId="2" xfId="0" applyNumberFormat="1" applyFont="1" applyFill="1" applyBorder="1" applyAlignment="1">
      <alignment horizontal="center"/>
    </xf>
    <xf numFmtId="0" fontId="3" fillId="0" borderId="30" xfId="0" applyFont="1" applyFill="1" applyBorder="1"/>
    <xf numFmtId="0" fontId="5" fillId="0" borderId="4" xfId="0" applyFont="1" applyFill="1" applyBorder="1"/>
    <xf numFmtId="3" fontId="1" fillId="0" borderId="32" xfId="0" quotePrefix="1" applyNumberFormat="1" applyFont="1" applyFill="1" applyBorder="1" applyAlignment="1">
      <alignment horizontal="right"/>
    </xf>
    <xf numFmtId="0" fontId="1" fillId="0" borderId="4" xfId="0" applyFont="1" applyFill="1" applyBorder="1"/>
    <xf numFmtId="0" fontId="10" fillId="0" borderId="12" xfId="1" applyFont="1" applyFill="1" applyBorder="1" applyAlignment="1" applyProtection="1"/>
    <xf numFmtId="3" fontId="5" fillId="0" borderId="60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58" xfId="0" applyNumberFormat="1" applyFont="1" applyBorder="1" applyAlignment="1">
      <alignment horizontal="center"/>
    </xf>
    <xf numFmtId="0" fontId="6" fillId="0" borderId="8" xfId="0" applyFont="1" applyFill="1" applyBorder="1"/>
    <xf numFmtId="3" fontId="3" fillId="0" borderId="61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3" fontId="3" fillId="0" borderId="63" xfId="0" applyNumberFormat="1" applyFont="1" applyFill="1" applyBorder="1" applyAlignment="1">
      <alignment horizontal="right"/>
    </xf>
    <xf numFmtId="0" fontId="0" fillId="0" borderId="45" xfId="0" applyBorder="1"/>
    <xf numFmtId="0" fontId="0" fillId="0" borderId="34" xfId="0" applyBorder="1"/>
    <xf numFmtId="0" fontId="0" fillId="0" borderId="32" xfId="0" applyBorder="1"/>
    <xf numFmtId="3" fontId="3" fillId="0" borderId="64" xfId="0" applyNumberFormat="1" applyFont="1" applyBorder="1" applyAlignment="1">
      <alignment horizontal="right"/>
    </xf>
    <xf numFmtId="3" fontId="3" fillId="0" borderId="65" xfId="0" applyNumberFormat="1" applyFont="1" applyBorder="1" applyAlignment="1">
      <alignment horizontal="right"/>
    </xf>
    <xf numFmtId="3" fontId="3" fillId="0" borderId="66" xfId="0" applyNumberFormat="1" applyFont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0" fontId="3" fillId="0" borderId="2" xfId="0" applyFont="1" applyBorder="1"/>
    <xf numFmtId="3" fontId="9" fillId="0" borderId="0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3" fontId="1" fillId="0" borderId="33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3" fontId="3" fillId="0" borderId="6" xfId="0" applyNumberFormat="1" applyFon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0" fontId="0" fillId="0" borderId="35" xfId="0" applyBorder="1"/>
    <xf numFmtId="0" fontId="1" fillId="0" borderId="23" xfId="0" applyFont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39" xfId="0" applyBorder="1"/>
    <xf numFmtId="0" fontId="1" fillId="0" borderId="0" xfId="0" applyFont="1" applyFill="1" applyBorder="1" applyAlignment="1">
      <alignment wrapText="1"/>
    </xf>
    <xf numFmtId="3" fontId="0" fillId="0" borderId="60" xfId="0" applyNumberFormat="1" applyFill="1" applyBorder="1"/>
    <xf numFmtId="3" fontId="3" fillId="0" borderId="33" xfId="0" applyNumberFormat="1" applyFont="1" applyBorder="1" applyAlignment="1">
      <alignment horizontal="right"/>
    </xf>
    <xf numFmtId="3" fontId="3" fillId="0" borderId="38" xfId="0" quotePrefix="1" applyNumberFormat="1" applyFont="1" applyFill="1" applyBorder="1" applyAlignment="1">
      <alignment horizontal="right"/>
    </xf>
    <xf numFmtId="3" fontId="3" fillId="0" borderId="37" xfId="0" quotePrefix="1" applyNumberFormat="1" applyFont="1" applyFill="1" applyBorder="1" applyAlignment="1">
      <alignment horizontal="right"/>
    </xf>
    <xf numFmtId="0" fontId="10" fillId="0" borderId="12" xfId="1" applyFont="1" applyBorder="1" applyAlignment="1" applyProtection="1"/>
    <xf numFmtId="0" fontId="3" fillId="0" borderId="6" xfId="0" applyFont="1" applyFill="1" applyBorder="1"/>
    <xf numFmtId="3" fontId="1" fillId="0" borderId="5" xfId="0" quotePrefix="1" applyNumberFormat="1" applyFont="1" applyFill="1" applyBorder="1" applyAlignment="1">
      <alignment horizontal="right"/>
    </xf>
    <xf numFmtId="0" fontId="2" fillId="0" borderId="11" xfId="1" applyBorder="1" applyAlignment="1" applyProtection="1"/>
    <xf numFmtId="0" fontId="1" fillId="0" borderId="32" xfId="0" applyFont="1" applyBorder="1"/>
    <xf numFmtId="166" fontId="0" fillId="0" borderId="32" xfId="2" applyNumberFormat="1" applyFont="1" applyBorder="1"/>
    <xf numFmtId="0" fontId="2" fillId="0" borderId="12" xfId="1" applyFill="1" applyBorder="1" applyAlignment="1" applyProtection="1"/>
    <xf numFmtId="0" fontId="1" fillId="0" borderId="16" xfId="0" applyFont="1" applyBorder="1" applyAlignment="1">
      <alignment horizontal="center"/>
    </xf>
    <xf numFmtId="1" fontId="0" fillId="0" borderId="39" xfId="2" applyNumberFormat="1" applyFont="1" applyBorder="1"/>
    <xf numFmtId="14" fontId="0" fillId="0" borderId="0" xfId="0" applyNumberFormat="1"/>
    <xf numFmtId="0" fontId="1" fillId="0" borderId="18" xfId="1" applyFont="1" applyBorder="1" applyAlignment="1" applyProtection="1"/>
    <xf numFmtId="166" fontId="0" fillId="0" borderId="43" xfId="2" applyNumberFormat="1" applyFont="1" applyBorder="1" applyAlignment="1">
      <alignment horizontal="right"/>
    </xf>
    <xf numFmtId="166" fontId="0" fillId="0" borderId="45" xfId="2" applyNumberFormat="1" applyFont="1" applyBorder="1"/>
    <xf numFmtId="3" fontId="3" fillId="0" borderId="23" xfId="0" quotePrefix="1" applyNumberFormat="1" applyFont="1" applyFill="1" applyBorder="1" applyAlignment="1">
      <alignment horizontal="right"/>
    </xf>
    <xf numFmtId="3" fontId="3" fillId="0" borderId="33" xfId="0" quotePrefix="1" applyNumberFormat="1" applyFont="1" applyBorder="1" applyAlignment="1">
      <alignment horizontal="right"/>
    </xf>
    <xf numFmtId="14" fontId="10" fillId="0" borderId="13" xfId="1" applyNumberFormat="1" applyFont="1" applyBorder="1" applyAlignment="1" applyProtection="1"/>
    <xf numFmtId="3" fontId="1" fillId="0" borderId="29" xfId="0" quotePrefix="1" applyNumberFormat="1" applyFont="1" applyBorder="1" applyAlignment="1">
      <alignment horizontal="right"/>
    </xf>
    <xf numFmtId="14" fontId="1" fillId="0" borderId="13" xfId="1" applyNumberFormat="1" applyFont="1" applyBorder="1" applyAlignment="1" applyProtection="1"/>
    <xf numFmtId="14" fontId="2" fillId="0" borderId="13" xfId="1" applyNumberFormat="1" applyBorder="1" applyAlignment="1" applyProtection="1"/>
    <xf numFmtId="3" fontId="1" fillId="0" borderId="23" xfId="0" quotePrefix="1" applyNumberFormat="1" applyFont="1" applyFill="1" applyBorder="1" applyAlignment="1">
      <alignment horizontal="right"/>
    </xf>
    <xf numFmtId="0" fontId="11" fillId="0" borderId="11" xfId="1" applyFont="1" applyBorder="1" applyAlignment="1" applyProtection="1"/>
    <xf numFmtId="0" fontId="11" fillId="0" borderId="13" xfId="0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/>
    <xf numFmtId="0" fontId="1" fillId="0" borderId="0" xfId="0" quotePrefix="1" applyFont="1" applyFill="1" applyBorder="1"/>
    <xf numFmtId="0" fontId="7" fillId="0" borderId="0" xfId="0" applyFont="1"/>
    <xf numFmtId="166" fontId="1" fillId="0" borderId="43" xfId="2" applyNumberFormat="1" applyFont="1" applyBorder="1" applyAlignment="1">
      <alignment horizontal="right"/>
    </xf>
    <xf numFmtId="1" fontId="1" fillId="0" borderId="39" xfId="2" applyNumberFormat="1" applyFont="1" applyFill="1" applyBorder="1" applyAlignment="1">
      <alignment horizontal="right"/>
    </xf>
    <xf numFmtId="1" fontId="1" fillId="0" borderId="41" xfId="2" applyNumberFormat="1" applyFont="1" applyFill="1" applyBorder="1" applyAlignment="1">
      <alignment horizontal="right"/>
    </xf>
    <xf numFmtId="166" fontId="1" fillId="0" borderId="5" xfId="2" applyNumberFormat="1" applyFont="1" applyFill="1" applyBorder="1" applyAlignment="1">
      <alignment horizontal="right"/>
    </xf>
    <xf numFmtId="1" fontId="1" fillId="0" borderId="44" xfId="2" applyNumberFormat="1" applyFont="1" applyBorder="1" applyAlignment="1">
      <alignment horizontal="right"/>
    </xf>
    <xf numFmtId="1" fontId="0" fillId="0" borderId="45" xfId="2" applyNumberFormat="1" applyFont="1" applyBorder="1"/>
    <xf numFmtId="3" fontId="3" fillId="0" borderId="33" xfId="0" applyNumberFormat="1" applyFont="1" applyFill="1" applyBorder="1" applyAlignment="1">
      <alignment horizontal="right" wrapText="1"/>
    </xf>
    <xf numFmtId="3" fontId="3" fillId="0" borderId="35" xfId="0" applyNumberFormat="1" applyFont="1" applyFill="1" applyBorder="1" applyAlignment="1">
      <alignment horizontal="right" wrapText="1"/>
    </xf>
    <xf numFmtId="3" fontId="1" fillId="0" borderId="67" xfId="0" applyNumberFormat="1" applyFont="1" applyBorder="1" applyAlignment="1">
      <alignment horizontal="right"/>
    </xf>
    <xf numFmtId="0" fontId="8" fillId="0" borderId="11" xfId="1" applyFont="1" applyBorder="1" applyAlignment="1" applyProtection="1"/>
    <xf numFmtId="3" fontId="0" fillId="0" borderId="40" xfId="0" applyNumberFormat="1" applyFill="1" applyBorder="1" applyAlignment="1">
      <alignment horizontal="right"/>
    </xf>
    <xf numFmtId="3" fontId="0" fillId="0" borderId="42" xfId="0" applyNumberForma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0" fontId="0" fillId="0" borderId="68" xfId="0" applyBorder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radford@leegov.com" TargetMode="External"/><Relationship Id="rId13" Type="http://schemas.openxmlformats.org/officeDocument/2006/relationships/hyperlink" Target="mailto:ddanley@leegov.com" TargetMode="External"/><Relationship Id="rId18" Type="http://schemas.openxmlformats.org/officeDocument/2006/relationships/hyperlink" Target="mailto:vmiller@leegov.com" TargetMode="External"/><Relationship Id="rId26" Type="http://schemas.openxmlformats.org/officeDocument/2006/relationships/hyperlink" Target="mailto:mpadgett@leegov.com" TargetMode="External"/><Relationship Id="rId3" Type="http://schemas.openxmlformats.org/officeDocument/2006/relationships/hyperlink" Target="mailto:rprice@leegov.com" TargetMode="External"/><Relationship Id="rId21" Type="http://schemas.openxmlformats.org/officeDocument/2006/relationships/hyperlink" Target="mailto:ddanley@leegov.com" TargetMode="External"/><Relationship Id="rId7" Type="http://schemas.openxmlformats.org/officeDocument/2006/relationships/hyperlink" Target="mailto:bdebrock@leegov.com" TargetMode="External"/><Relationship Id="rId12" Type="http://schemas.openxmlformats.org/officeDocument/2006/relationships/hyperlink" Target="mailto:vmiller@leegov.com" TargetMode="External"/><Relationship Id="rId17" Type="http://schemas.openxmlformats.org/officeDocument/2006/relationships/hyperlink" Target="mailto:vmiller@leegov.com" TargetMode="External"/><Relationship Id="rId25" Type="http://schemas.openxmlformats.org/officeDocument/2006/relationships/hyperlink" Target="mailto:mpadgett@leegov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shopwood@leegov.com" TargetMode="External"/><Relationship Id="rId16" Type="http://schemas.openxmlformats.org/officeDocument/2006/relationships/hyperlink" Target="mailto:vmiller@leegov.com" TargetMode="External"/><Relationship Id="rId20" Type="http://schemas.openxmlformats.org/officeDocument/2006/relationships/hyperlink" Target="mailto:sjansen@leegov.com" TargetMode="External"/><Relationship Id="rId29" Type="http://schemas.openxmlformats.org/officeDocument/2006/relationships/hyperlink" Target="mailto:aslaibe@leegov.com" TargetMode="External"/><Relationship Id="rId1" Type="http://schemas.openxmlformats.org/officeDocument/2006/relationships/hyperlink" Target="mailto:rphelan@leegov.com" TargetMode="External"/><Relationship Id="rId6" Type="http://schemas.openxmlformats.org/officeDocument/2006/relationships/hyperlink" Target="mailto:acancel@leegov.com" TargetMode="External"/><Relationship Id="rId11" Type="http://schemas.openxmlformats.org/officeDocument/2006/relationships/hyperlink" Target="mailto:shopwood@leegov.com" TargetMode="External"/><Relationship Id="rId24" Type="http://schemas.openxmlformats.org/officeDocument/2006/relationships/hyperlink" Target="mailto:aslaibe@leegov.com" TargetMode="External"/><Relationship Id="rId32" Type="http://schemas.openxmlformats.org/officeDocument/2006/relationships/hyperlink" Target="mailto:aslaibe@leegov.com" TargetMode="External"/><Relationship Id="rId5" Type="http://schemas.openxmlformats.org/officeDocument/2006/relationships/hyperlink" Target="mailto:mberens@leegov.com" TargetMode="External"/><Relationship Id="rId15" Type="http://schemas.openxmlformats.org/officeDocument/2006/relationships/hyperlink" Target="mailto:aslaibe@leegov.com" TargetMode="External"/><Relationship Id="rId23" Type="http://schemas.openxmlformats.org/officeDocument/2006/relationships/hyperlink" Target="mailto:dmurphy@leegov.com" TargetMode="External"/><Relationship Id="rId28" Type="http://schemas.openxmlformats.org/officeDocument/2006/relationships/hyperlink" Target="mailto:tmarquardt@leegov.com" TargetMode="External"/><Relationship Id="rId10" Type="http://schemas.openxmlformats.org/officeDocument/2006/relationships/hyperlink" Target="mailto:sjansen@leegov.com" TargetMode="External"/><Relationship Id="rId19" Type="http://schemas.openxmlformats.org/officeDocument/2006/relationships/hyperlink" Target="mailto:vmiller@leegov.com" TargetMode="External"/><Relationship Id="rId31" Type="http://schemas.openxmlformats.org/officeDocument/2006/relationships/hyperlink" Target="mailto:aslaibe@leegov.com" TargetMode="External"/><Relationship Id="rId4" Type="http://schemas.openxmlformats.org/officeDocument/2006/relationships/hyperlink" Target="mailto:ddanley@leegov.com" TargetMode="External"/><Relationship Id="rId9" Type="http://schemas.openxmlformats.org/officeDocument/2006/relationships/hyperlink" Target="mailto:dvasiloff@leegov.com" TargetMode="External"/><Relationship Id="rId14" Type="http://schemas.openxmlformats.org/officeDocument/2006/relationships/hyperlink" Target="mailto:vmiller@leegov.com" TargetMode="External"/><Relationship Id="rId22" Type="http://schemas.openxmlformats.org/officeDocument/2006/relationships/hyperlink" Target="mailto:rprice@leegov.com" TargetMode="External"/><Relationship Id="rId27" Type="http://schemas.openxmlformats.org/officeDocument/2006/relationships/hyperlink" Target="mailto:tmarquardt@leegov.com" TargetMode="External"/><Relationship Id="rId30" Type="http://schemas.openxmlformats.org/officeDocument/2006/relationships/hyperlink" Target="mailto:tmarquardt@leegov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89"/>
  <sheetViews>
    <sheetView tabSelected="1" zoomScaleNormal="100" workbookViewId="0">
      <selection activeCell="Q3" sqref="Q3"/>
    </sheetView>
  </sheetViews>
  <sheetFormatPr defaultRowHeight="12.75" x14ac:dyDescent="0.2"/>
  <cols>
    <col min="1" max="1" width="6.7109375" customWidth="1"/>
    <col min="2" max="2" width="7.28515625" customWidth="1"/>
    <col min="3" max="3" width="68.140625" customWidth="1"/>
    <col min="4" max="4" width="21.7109375" customWidth="1"/>
    <col min="5" max="5" width="8.28515625" customWidth="1"/>
    <col min="6" max="6" width="12.28515625" customWidth="1"/>
    <col min="7" max="7" width="12.85546875" customWidth="1"/>
    <col min="8" max="12" width="11.140625" customWidth="1"/>
    <col min="13" max="13" width="11.85546875" customWidth="1"/>
    <col min="14" max="14" width="12.140625" customWidth="1"/>
    <col min="15" max="15" width="13.42578125" customWidth="1"/>
    <col min="16" max="16" width="9.42578125" customWidth="1"/>
    <col min="17" max="17" width="22" customWidth="1"/>
  </cols>
  <sheetData>
    <row r="1" spans="1:17" ht="15" x14ac:dyDescent="0.3">
      <c r="B1" s="21" t="s">
        <v>329</v>
      </c>
    </row>
    <row r="2" spans="1:17" ht="13.5" thickBot="1" x14ac:dyDescent="0.25">
      <c r="B2" s="322"/>
      <c r="Q2" s="412">
        <v>43754</v>
      </c>
    </row>
    <row r="3" spans="1:17" x14ac:dyDescent="0.2">
      <c r="A3" s="16"/>
      <c r="B3" s="32"/>
      <c r="C3" s="30"/>
      <c r="D3" s="32"/>
      <c r="E3" s="32"/>
      <c r="F3" s="410" t="s">
        <v>306</v>
      </c>
      <c r="G3" s="33"/>
      <c r="H3" s="30"/>
      <c r="I3" s="36"/>
      <c r="J3" s="30"/>
      <c r="K3" s="36"/>
      <c r="L3" s="30"/>
      <c r="M3" s="39"/>
      <c r="N3" s="30"/>
      <c r="O3" s="43"/>
      <c r="P3" s="94"/>
      <c r="Q3" s="31"/>
    </row>
    <row r="4" spans="1:17" x14ac:dyDescent="0.2">
      <c r="A4" s="3" t="s">
        <v>8</v>
      </c>
      <c r="B4" s="23" t="s">
        <v>39</v>
      </c>
      <c r="C4" s="29"/>
      <c r="D4" s="129"/>
      <c r="E4" s="3" t="s">
        <v>6</v>
      </c>
      <c r="F4" s="27" t="s">
        <v>14</v>
      </c>
      <c r="G4" s="34" t="s">
        <v>98</v>
      </c>
      <c r="I4" s="37"/>
      <c r="K4" s="37"/>
      <c r="M4" s="40" t="s">
        <v>16</v>
      </c>
      <c r="N4" s="1"/>
      <c r="O4" s="44" t="s">
        <v>2</v>
      </c>
      <c r="P4" s="3" t="s">
        <v>18</v>
      </c>
      <c r="Q4" s="23" t="s">
        <v>2</v>
      </c>
    </row>
    <row r="5" spans="1:17" ht="13.5" thickBot="1" x14ac:dyDescent="0.25">
      <c r="A5" s="4" t="s">
        <v>9</v>
      </c>
      <c r="B5" s="22" t="s">
        <v>113</v>
      </c>
      <c r="C5" s="2" t="s">
        <v>5</v>
      </c>
      <c r="D5" s="4" t="s">
        <v>114</v>
      </c>
      <c r="E5" s="4" t="s">
        <v>7</v>
      </c>
      <c r="F5" s="24" t="s">
        <v>15</v>
      </c>
      <c r="G5" s="35" t="s">
        <v>1</v>
      </c>
      <c r="H5" s="367" t="s">
        <v>174</v>
      </c>
      <c r="I5" s="368" t="s">
        <v>208</v>
      </c>
      <c r="J5" s="367" t="s">
        <v>246</v>
      </c>
      <c r="K5" s="368" t="s">
        <v>290</v>
      </c>
      <c r="L5" s="369" t="s">
        <v>307</v>
      </c>
      <c r="M5" s="41" t="s">
        <v>0</v>
      </c>
      <c r="N5" s="42" t="s">
        <v>17</v>
      </c>
      <c r="O5" s="15" t="s">
        <v>0</v>
      </c>
      <c r="P5" s="4" t="s">
        <v>19</v>
      </c>
      <c r="Q5" s="38" t="s">
        <v>4</v>
      </c>
    </row>
    <row r="6" spans="1:17" ht="13.5" thickBot="1" x14ac:dyDescent="0.25">
      <c r="A6" s="188"/>
      <c r="B6" s="210"/>
      <c r="C6" s="189" t="s">
        <v>44</v>
      </c>
      <c r="D6" s="294"/>
      <c r="E6" s="211"/>
      <c r="F6" s="212"/>
      <c r="G6" s="213"/>
      <c r="H6" s="215"/>
      <c r="I6" s="214"/>
      <c r="J6" s="215"/>
      <c r="K6" s="215"/>
      <c r="L6" s="215"/>
      <c r="M6" s="216"/>
      <c r="N6" s="215"/>
      <c r="O6" s="217"/>
      <c r="P6" s="188"/>
      <c r="Q6" s="210"/>
    </row>
    <row r="7" spans="1:17" x14ac:dyDescent="0.2">
      <c r="A7" s="3">
        <v>2</v>
      </c>
      <c r="B7" s="23">
        <v>205075</v>
      </c>
      <c r="C7" s="220" t="s">
        <v>96</v>
      </c>
      <c r="D7" s="295" t="s">
        <v>115</v>
      </c>
      <c r="E7" s="122">
        <v>1.78</v>
      </c>
      <c r="F7" s="234">
        <v>3936167</v>
      </c>
      <c r="G7" s="47">
        <v>18690391</v>
      </c>
      <c r="H7" s="79">
        <v>540000</v>
      </c>
      <c r="I7" s="79">
        <v>0</v>
      </c>
      <c r="J7" s="229">
        <v>0</v>
      </c>
      <c r="K7" s="62">
        <v>0</v>
      </c>
      <c r="L7" s="62">
        <v>0</v>
      </c>
      <c r="M7" s="246">
        <f>SUM(H7:L7)</f>
        <v>540000</v>
      </c>
      <c r="N7" s="48">
        <v>0</v>
      </c>
      <c r="O7" s="247">
        <f>+F7+G7+M7+N7</f>
        <v>23166558</v>
      </c>
      <c r="P7" s="222" t="s">
        <v>168</v>
      </c>
      <c r="Q7" s="85" t="s">
        <v>247</v>
      </c>
    </row>
    <row r="8" spans="1:17" x14ac:dyDescent="0.2">
      <c r="A8" s="3"/>
      <c r="B8" s="23"/>
      <c r="C8" s="220" t="s">
        <v>305</v>
      </c>
      <c r="D8" s="295" t="s">
        <v>116</v>
      </c>
      <c r="E8" s="122"/>
      <c r="F8" s="46" t="s">
        <v>175</v>
      </c>
      <c r="G8" s="261" t="s">
        <v>97</v>
      </c>
      <c r="H8" s="235" t="s">
        <v>30</v>
      </c>
      <c r="I8" s="262"/>
      <c r="J8" s="262"/>
      <c r="K8" s="262"/>
      <c r="L8" s="235"/>
      <c r="M8" s="145"/>
      <c r="N8" s="147"/>
      <c r="O8" s="146"/>
      <c r="P8" s="222" t="s">
        <v>211</v>
      </c>
      <c r="Q8" s="19" t="s">
        <v>224</v>
      </c>
    </row>
    <row r="9" spans="1:17" x14ac:dyDescent="0.2">
      <c r="A9" s="3"/>
      <c r="B9" s="23"/>
      <c r="C9" s="220" t="s">
        <v>78</v>
      </c>
      <c r="D9" s="295" t="s">
        <v>122</v>
      </c>
      <c r="E9" s="122"/>
      <c r="F9" s="46"/>
      <c r="G9" s="261" t="s">
        <v>20</v>
      </c>
      <c r="H9" s="235"/>
      <c r="I9" s="144"/>
      <c r="J9" s="144"/>
      <c r="K9" s="144"/>
      <c r="L9" s="143"/>
      <c r="M9" s="145"/>
      <c r="N9" s="147"/>
      <c r="O9" s="146"/>
      <c r="P9" s="86"/>
      <c r="Q9" s="19"/>
    </row>
    <row r="10" spans="1:17" x14ac:dyDescent="0.2">
      <c r="A10" s="3"/>
      <c r="B10" s="23"/>
      <c r="C10" s="173"/>
      <c r="D10" s="295" t="s">
        <v>123</v>
      </c>
      <c r="E10" s="122"/>
      <c r="F10" s="46"/>
      <c r="G10" s="204"/>
      <c r="H10" s="235"/>
      <c r="I10" s="144"/>
      <c r="J10" s="144"/>
      <c r="K10" s="144"/>
      <c r="L10" s="143"/>
      <c r="M10" s="145"/>
      <c r="N10" s="147"/>
      <c r="O10" s="146"/>
      <c r="P10" s="86"/>
      <c r="Q10" s="19"/>
    </row>
    <row r="11" spans="1:17" x14ac:dyDescent="0.2">
      <c r="A11" s="3"/>
      <c r="B11" s="23"/>
      <c r="C11" s="173" t="s">
        <v>209</v>
      </c>
      <c r="D11" s="295"/>
      <c r="E11" s="122"/>
      <c r="F11" s="46"/>
      <c r="G11" s="204"/>
      <c r="H11" s="235"/>
      <c r="I11" s="144"/>
      <c r="J11" s="144"/>
      <c r="K11" s="144"/>
      <c r="L11" s="143"/>
      <c r="M11" s="145"/>
      <c r="N11" s="147"/>
      <c r="O11" s="146"/>
      <c r="P11" s="86"/>
      <c r="Q11" s="19"/>
    </row>
    <row r="12" spans="1:17" x14ac:dyDescent="0.2">
      <c r="A12" s="3"/>
      <c r="B12" s="23"/>
      <c r="C12" s="173" t="s">
        <v>210</v>
      </c>
      <c r="D12" s="296"/>
      <c r="E12" s="122"/>
      <c r="F12" s="46"/>
      <c r="G12" s="204"/>
      <c r="H12" s="235"/>
      <c r="I12" s="144"/>
      <c r="J12" s="144"/>
      <c r="K12" s="144"/>
      <c r="L12" s="143"/>
      <c r="M12" s="145"/>
      <c r="N12" s="147"/>
      <c r="O12" s="146"/>
      <c r="P12" s="86"/>
      <c r="Q12" s="19"/>
    </row>
    <row r="13" spans="1:17" x14ac:dyDescent="0.2">
      <c r="A13" s="238" t="s">
        <v>177</v>
      </c>
      <c r="B13" s="337">
        <v>209245</v>
      </c>
      <c r="C13" s="223" t="s">
        <v>178</v>
      </c>
      <c r="D13" s="297" t="s">
        <v>181</v>
      </c>
      <c r="E13" s="338">
        <v>9</v>
      </c>
      <c r="F13" s="429">
        <v>3936886</v>
      </c>
      <c r="G13" s="433">
        <v>0</v>
      </c>
      <c r="H13" s="432">
        <v>7240686</v>
      </c>
      <c r="I13" s="430">
        <v>0</v>
      </c>
      <c r="J13" s="430">
        <v>0</v>
      </c>
      <c r="K13" s="431">
        <v>0</v>
      </c>
      <c r="L13" s="258">
        <v>0</v>
      </c>
      <c r="M13" s="326">
        <f>SUM(H13:L13)</f>
        <v>7240686</v>
      </c>
      <c r="N13" s="330">
        <v>96881486</v>
      </c>
      <c r="O13" s="331">
        <f>+F13+G13+M13+N13</f>
        <v>108059058</v>
      </c>
      <c r="P13" s="238" t="s">
        <v>183</v>
      </c>
      <c r="Q13" s="339" t="s">
        <v>223</v>
      </c>
    </row>
    <row r="14" spans="1:17" x14ac:dyDescent="0.2">
      <c r="A14" s="222"/>
      <c r="B14" s="340"/>
      <c r="C14" s="220" t="s">
        <v>180</v>
      </c>
      <c r="D14" s="295" t="s">
        <v>182</v>
      </c>
      <c r="E14" s="341"/>
      <c r="F14" s="342"/>
      <c r="G14" s="261"/>
      <c r="H14" s="235" t="s">
        <v>22</v>
      </c>
      <c r="I14" s="262">
        <v>0</v>
      </c>
      <c r="K14" s="343"/>
      <c r="L14" s="344"/>
      <c r="M14" s="246"/>
      <c r="N14" s="239" t="s">
        <v>23</v>
      </c>
      <c r="O14" s="247"/>
      <c r="P14" s="222" t="s">
        <v>24</v>
      </c>
      <c r="Q14" s="19" t="s">
        <v>224</v>
      </c>
    </row>
    <row r="15" spans="1:17" x14ac:dyDescent="0.2">
      <c r="A15" s="222"/>
      <c r="B15" s="340"/>
      <c r="C15" s="220" t="s">
        <v>179</v>
      </c>
      <c r="D15" s="295" t="s">
        <v>121</v>
      </c>
      <c r="E15" s="341"/>
      <c r="F15" s="342"/>
      <c r="G15" s="261"/>
      <c r="H15" s="235" t="s">
        <v>291</v>
      </c>
      <c r="I15" s="262"/>
      <c r="J15" s="262"/>
      <c r="K15" s="343"/>
      <c r="L15" s="344"/>
      <c r="M15" s="145"/>
      <c r="N15" s="345"/>
      <c r="O15" s="146"/>
      <c r="P15" s="86"/>
      <c r="Q15" s="335"/>
    </row>
    <row r="16" spans="1:17" ht="12.75" customHeight="1" x14ac:dyDescent="0.2">
      <c r="A16" s="14" t="s">
        <v>11</v>
      </c>
      <c r="B16" s="14">
        <v>206002</v>
      </c>
      <c r="C16" s="221" t="s">
        <v>12</v>
      </c>
      <c r="D16" s="298" t="s">
        <v>117</v>
      </c>
      <c r="E16" s="126"/>
      <c r="F16" s="102">
        <v>18840810</v>
      </c>
      <c r="G16" s="103">
        <v>7077912</v>
      </c>
      <c r="H16" s="103">
        <v>1298216</v>
      </c>
      <c r="I16" s="103">
        <v>127466</v>
      </c>
      <c r="J16" s="103">
        <v>1913952</v>
      </c>
      <c r="K16" s="103">
        <v>1679046</v>
      </c>
      <c r="L16" s="103">
        <v>7097575</v>
      </c>
      <c r="M16" s="326">
        <f>SUM(H16:L16)</f>
        <v>12116255</v>
      </c>
      <c r="N16" s="330">
        <f>SUM(N20:N51)</f>
        <v>8975012</v>
      </c>
      <c r="O16" s="331">
        <f>M16+N16</f>
        <v>21091267</v>
      </c>
      <c r="P16" s="14" t="s">
        <v>25</v>
      </c>
      <c r="Q16" s="339" t="s">
        <v>286</v>
      </c>
    </row>
    <row r="17" spans="1:17" ht="12.75" customHeight="1" x14ac:dyDescent="0.2">
      <c r="A17" s="3"/>
      <c r="B17" s="3"/>
      <c r="C17" s="220" t="s">
        <v>13</v>
      </c>
      <c r="D17" s="295" t="s">
        <v>118</v>
      </c>
      <c r="E17" s="122"/>
      <c r="F17" s="45"/>
      <c r="G17" s="47"/>
      <c r="H17" s="333"/>
      <c r="I17" s="230"/>
      <c r="J17" s="230"/>
      <c r="K17" s="230"/>
      <c r="L17" s="228"/>
      <c r="M17" s="51"/>
      <c r="N17" s="48"/>
      <c r="O17" s="52"/>
      <c r="P17" s="3"/>
      <c r="Q17" s="19"/>
    </row>
    <row r="18" spans="1:17" ht="12.75" customHeight="1" x14ac:dyDescent="0.2">
      <c r="A18" s="3"/>
      <c r="B18" s="3"/>
      <c r="C18" s="173"/>
      <c r="D18" s="295" t="s">
        <v>119</v>
      </c>
      <c r="E18" s="122"/>
      <c r="F18" s="45"/>
      <c r="G18" s="47"/>
      <c r="H18" s="56"/>
      <c r="I18" s="61"/>
      <c r="J18" s="56"/>
      <c r="K18" s="62"/>
      <c r="L18" s="62"/>
      <c r="M18" s="51"/>
      <c r="N18" s="48"/>
      <c r="O18" s="52"/>
      <c r="P18" s="3"/>
      <c r="Q18" s="19"/>
    </row>
    <row r="19" spans="1:17" ht="10.5" customHeight="1" x14ac:dyDescent="0.2">
      <c r="A19" s="3"/>
      <c r="B19" s="3"/>
      <c r="C19" s="142" t="s">
        <v>67</v>
      </c>
      <c r="D19" s="295" t="s">
        <v>120</v>
      </c>
      <c r="E19" s="225"/>
      <c r="F19" s="226"/>
      <c r="G19" s="227"/>
      <c r="H19" s="74"/>
      <c r="I19" s="96"/>
      <c r="J19" s="74"/>
      <c r="K19" s="99"/>
      <c r="L19" s="99"/>
      <c r="M19" s="51"/>
      <c r="N19" s="48"/>
      <c r="O19" s="52"/>
      <c r="P19" s="3"/>
      <c r="Q19" s="164"/>
    </row>
    <row r="20" spans="1:17" ht="12.75" customHeight="1" x14ac:dyDescent="0.2">
      <c r="A20" s="222">
        <v>1</v>
      </c>
      <c r="B20" s="340"/>
      <c r="C20" s="307" t="s">
        <v>212</v>
      </c>
      <c r="D20" s="370" t="s">
        <v>266</v>
      </c>
      <c r="E20" s="308"/>
      <c r="F20" s="377"/>
      <c r="G20" s="371"/>
      <c r="H20" s="380">
        <v>40500</v>
      </c>
      <c r="I20" s="434">
        <v>0</v>
      </c>
      <c r="J20" s="310">
        <v>232850</v>
      </c>
      <c r="K20" s="312">
        <v>0</v>
      </c>
      <c r="L20" s="312">
        <v>0</v>
      </c>
      <c r="M20" s="326">
        <f>SUM(F20:L20)</f>
        <v>273350</v>
      </c>
      <c r="N20" s="330"/>
      <c r="O20" s="314">
        <f t="shared" ref="O20:O22" si="0">+F20+G20+M20+N20</f>
        <v>273350</v>
      </c>
      <c r="P20" s="238" t="s">
        <v>75</v>
      </c>
      <c r="Q20" s="273"/>
    </row>
    <row r="21" spans="1:17" ht="12.75" customHeight="1" x14ac:dyDescent="0.2">
      <c r="A21" s="222"/>
      <c r="B21" s="340"/>
      <c r="C21" s="268"/>
      <c r="D21" s="301"/>
      <c r="E21" s="316"/>
      <c r="F21" s="379"/>
      <c r="G21" s="372"/>
      <c r="H21" s="382" t="s">
        <v>69</v>
      </c>
      <c r="I21" s="375"/>
      <c r="J21" s="84" t="s">
        <v>42</v>
      </c>
      <c r="K21" s="133"/>
      <c r="L21" s="133"/>
      <c r="M21" s="347"/>
      <c r="N21" s="274"/>
      <c r="O21" s="139"/>
      <c r="P21" s="282"/>
      <c r="Q21" s="164"/>
    </row>
    <row r="22" spans="1:17" ht="12.75" customHeight="1" x14ac:dyDescent="0.2">
      <c r="A22" s="222">
        <v>1</v>
      </c>
      <c r="B22" s="340"/>
      <c r="C22" s="307" t="s">
        <v>213</v>
      </c>
      <c r="D22" s="296" t="s">
        <v>267</v>
      </c>
      <c r="E22" s="225"/>
      <c r="F22" s="378"/>
      <c r="G22" s="373"/>
      <c r="H22" s="381">
        <v>44910</v>
      </c>
      <c r="I22" s="408">
        <v>0</v>
      </c>
      <c r="J22" s="74">
        <v>258225</v>
      </c>
      <c r="K22" s="99">
        <v>0</v>
      </c>
      <c r="L22" s="99">
        <v>0</v>
      </c>
      <c r="M22" s="246">
        <f>SUM(F22:L22)</f>
        <v>303135</v>
      </c>
      <c r="N22" s="239"/>
      <c r="O22" s="314">
        <f t="shared" si="0"/>
        <v>303135</v>
      </c>
      <c r="P22" s="222" t="s">
        <v>75</v>
      </c>
      <c r="Q22" s="164"/>
    </row>
    <row r="23" spans="1:17" ht="12.75" customHeight="1" x14ac:dyDescent="0.2">
      <c r="A23" s="222"/>
      <c r="B23" s="340"/>
      <c r="C23" s="404"/>
      <c r="D23" s="296"/>
      <c r="E23" s="225"/>
      <c r="F23" s="378"/>
      <c r="G23" s="373"/>
      <c r="H23" s="376" t="s">
        <v>69</v>
      </c>
      <c r="I23" s="376"/>
      <c r="J23" s="74" t="s">
        <v>69</v>
      </c>
      <c r="K23" s="99"/>
      <c r="L23" s="99"/>
      <c r="M23" s="246"/>
      <c r="N23" s="239"/>
      <c r="O23" s="139"/>
      <c r="P23" s="222"/>
      <c r="Q23" s="164"/>
    </row>
    <row r="24" spans="1:17" ht="12.75" customHeight="1" x14ac:dyDescent="0.2">
      <c r="A24" s="222"/>
      <c r="B24" s="340"/>
      <c r="C24" s="307" t="s">
        <v>337</v>
      </c>
      <c r="D24" s="370" t="s">
        <v>310</v>
      </c>
      <c r="E24" s="308"/>
      <c r="F24" s="377">
        <v>140879.62</v>
      </c>
      <c r="G24" s="371">
        <v>1017978</v>
      </c>
      <c r="H24" s="415">
        <v>500000</v>
      </c>
      <c r="I24" s="374">
        <v>0</v>
      </c>
      <c r="J24" s="310">
        <v>0</v>
      </c>
      <c r="K24" s="312">
        <v>0</v>
      </c>
      <c r="L24" s="312">
        <v>0</v>
      </c>
      <c r="M24" s="326">
        <f>SUM(H24:L24)</f>
        <v>500000</v>
      </c>
      <c r="N24" s="330"/>
      <c r="O24" s="314">
        <f>M24+G24+F24</f>
        <v>1658857.62</v>
      </c>
      <c r="P24" s="238" t="s">
        <v>24</v>
      </c>
      <c r="Q24" s="438"/>
    </row>
    <row r="25" spans="1:17" ht="12.75" customHeight="1" x14ac:dyDescent="0.2">
      <c r="A25" s="222"/>
      <c r="B25" s="340"/>
      <c r="C25" s="404"/>
      <c r="D25" s="296"/>
      <c r="E25" s="225"/>
      <c r="F25" s="378"/>
      <c r="G25" s="373" t="s">
        <v>309</v>
      </c>
      <c r="H25" s="407" t="s">
        <v>42</v>
      </c>
      <c r="I25" s="376"/>
      <c r="J25" s="74"/>
      <c r="K25" s="99"/>
      <c r="L25" s="99"/>
      <c r="M25" s="246"/>
      <c r="N25" s="239"/>
      <c r="O25" s="139"/>
      <c r="P25" s="222"/>
      <c r="Q25" s="164"/>
    </row>
    <row r="26" spans="1:17" ht="12.75" customHeight="1" x14ac:dyDescent="0.2">
      <c r="A26" s="222"/>
      <c r="B26" s="340"/>
      <c r="C26" s="404" t="s">
        <v>311</v>
      </c>
      <c r="D26" s="296"/>
      <c r="E26" s="225"/>
      <c r="F26" s="378"/>
      <c r="G26" s="373"/>
      <c r="H26" s="376"/>
      <c r="I26" s="376"/>
      <c r="J26" s="74"/>
      <c r="K26" s="99"/>
      <c r="L26" s="99"/>
      <c r="M26" s="246"/>
      <c r="N26" s="239"/>
      <c r="O26" s="139"/>
      <c r="P26" s="222"/>
      <c r="Q26" s="164"/>
    </row>
    <row r="27" spans="1:17" ht="12.75" customHeight="1" x14ac:dyDescent="0.2">
      <c r="A27" s="222">
        <v>4</v>
      </c>
      <c r="B27" s="340"/>
      <c r="C27" s="307" t="s">
        <v>253</v>
      </c>
      <c r="D27" s="370" t="s">
        <v>268</v>
      </c>
      <c r="E27" s="308"/>
      <c r="F27" s="377"/>
      <c r="G27" s="371"/>
      <c r="H27" s="380">
        <v>0</v>
      </c>
      <c r="I27" s="374">
        <v>0</v>
      </c>
      <c r="J27" s="310">
        <v>363007</v>
      </c>
      <c r="K27" s="312">
        <v>0</v>
      </c>
      <c r="L27" s="312">
        <v>696791</v>
      </c>
      <c r="M27" s="326">
        <f>SUM(H27:L27)</f>
        <v>1059798</v>
      </c>
      <c r="N27" s="330"/>
      <c r="O27" s="314">
        <f>M27</f>
        <v>1059798</v>
      </c>
      <c r="P27" s="238" t="s">
        <v>75</v>
      </c>
      <c r="Q27" s="164"/>
    </row>
    <row r="28" spans="1:17" ht="12.75" customHeight="1" x14ac:dyDescent="0.2">
      <c r="A28" s="222"/>
      <c r="B28" s="340"/>
      <c r="C28" s="361"/>
      <c r="D28" s="301"/>
      <c r="E28" s="316"/>
      <c r="F28" s="379"/>
      <c r="G28" s="372"/>
      <c r="H28" s="382"/>
      <c r="I28" s="375"/>
      <c r="J28" s="133" t="s">
        <v>252</v>
      </c>
      <c r="L28" s="133" t="s">
        <v>42</v>
      </c>
      <c r="M28" s="347"/>
      <c r="N28" s="274"/>
      <c r="O28" s="140"/>
      <c r="P28" s="282"/>
      <c r="Q28" s="164"/>
    </row>
    <row r="29" spans="1:17" ht="12.75" hidden="1" customHeight="1" x14ac:dyDescent="0.2">
      <c r="A29" s="3">
        <v>4</v>
      </c>
      <c r="B29" s="23"/>
      <c r="C29" s="307" t="s">
        <v>204</v>
      </c>
      <c r="D29" s="370" t="s">
        <v>269</v>
      </c>
      <c r="E29" s="308"/>
      <c r="F29" s="309"/>
      <c r="G29" s="318"/>
      <c r="H29" s="310"/>
      <c r="I29" s="311"/>
      <c r="J29" s="310"/>
      <c r="K29" s="312"/>
      <c r="L29" s="312"/>
      <c r="M29" s="313"/>
      <c r="N29" s="59"/>
      <c r="O29" s="314">
        <f>+F29+G29+M29+N29</f>
        <v>0</v>
      </c>
      <c r="P29" s="315" t="s">
        <v>24</v>
      </c>
      <c r="Q29" s="164"/>
    </row>
    <row r="30" spans="1:17" ht="12.75" hidden="1" customHeight="1" x14ac:dyDescent="0.2">
      <c r="A30" s="3"/>
      <c r="B30" s="23"/>
      <c r="C30" s="268"/>
      <c r="D30" s="301"/>
      <c r="E30" s="316"/>
      <c r="F30" s="317"/>
      <c r="G30" s="319"/>
      <c r="H30" s="84"/>
      <c r="I30" s="69"/>
      <c r="J30" s="84"/>
      <c r="K30" s="133"/>
      <c r="L30" s="133"/>
      <c r="M30" s="134"/>
      <c r="N30" s="277"/>
      <c r="O30" s="278"/>
      <c r="P30" s="320"/>
      <c r="Q30" s="164"/>
    </row>
    <row r="31" spans="1:17" ht="12.75" hidden="1" customHeight="1" x14ac:dyDescent="0.2">
      <c r="A31" s="3">
        <v>2</v>
      </c>
      <c r="B31" s="23"/>
      <c r="C31" s="307" t="s">
        <v>205</v>
      </c>
      <c r="D31" s="370" t="s">
        <v>270</v>
      </c>
      <c r="E31" s="308"/>
      <c r="F31" s="309"/>
      <c r="G31" s="318">
        <v>0</v>
      </c>
      <c r="H31" s="310">
        <v>0</v>
      </c>
      <c r="I31" s="311">
        <v>0</v>
      </c>
      <c r="J31" s="310">
        <v>0</v>
      </c>
      <c r="K31" s="312">
        <v>0</v>
      </c>
      <c r="L31" s="312">
        <v>0</v>
      </c>
      <c r="M31" s="313">
        <f>SUM(H31:L31)</f>
        <v>0</v>
      </c>
      <c r="N31" s="59"/>
      <c r="O31" s="314">
        <f>+F31+G31+M31+N31</f>
        <v>0</v>
      </c>
      <c r="P31" s="315" t="s">
        <v>26</v>
      </c>
      <c r="Q31" s="164"/>
    </row>
    <row r="32" spans="1:17" ht="12.75" hidden="1" customHeight="1" x14ac:dyDescent="0.2">
      <c r="A32" s="3"/>
      <c r="B32" s="23"/>
      <c r="C32" s="268"/>
      <c r="D32" s="301"/>
      <c r="E32" s="316"/>
      <c r="F32" s="317"/>
      <c r="G32" s="319" t="s">
        <v>69</v>
      </c>
      <c r="H32" s="84" t="s">
        <v>42</v>
      </c>
      <c r="I32" s="69"/>
      <c r="J32" s="84"/>
      <c r="K32" s="133"/>
      <c r="L32" s="133"/>
      <c r="M32" s="276"/>
      <c r="N32" s="277"/>
      <c r="O32" s="278"/>
      <c r="P32" s="10"/>
      <c r="Q32" s="164"/>
    </row>
    <row r="33" spans="1:17" ht="12.75" customHeight="1" x14ac:dyDescent="0.2">
      <c r="A33" s="3">
        <v>5</v>
      </c>
      <c r="B33" s="23"/>
      <c r="C33" s="307" t="s">
        <v>214</v>
      </c>
      <c r="D33" s="370" t="s">
        <v>271</v>
      </c>
      <c r="E33" s="308"/>
      <c r="F33" s="309"/>
      <c r="G33" s="318"/>
      <c r="H33" s="310">
        <v>0</v>
      </c>
      <c r="I33" s="311">
        <v>0</v>
      </c>
      <c r="J33" s="312">
        <v>2393870</v>
      </c>
      <c r="K33" s="312">
        <v>0</v>
      </c>
      <c r="L33" s="312">
        <v>0</v>
      </c>
      <c r="M33" s="313">
        <f>SUM(H33:L33)</f>
        <v>2393870</v>
      </c>
      <c r="N33" s="113">
        <v>8226729</v>
      </c>
      <c r="O33" s="314">
        <f>F33+G33+M33+N33</f>
        <v>10620599</v>
      </c>
      <c r="P33" s="315" t="s">
        <v>26</v>
      </c>
      <c r="Q33" s="164"/>
    </row>
    <row r="34" spans="1:17" ht="30" customHeight="1" x14ac:dyDescent="0.2">
      <c r="A34" s="3"/>
      <c r="B34" s="23"/>
      <c r="C34" s="132"/>
      <c r="D34" s="296"/>
      <c r="E34" s="225"/>
      <c r="F34" s="226"/>
      <c r="G34" s="227"/>
      <c r="H34" s="74"/>
      <c r="I34" s="96"/>
      <c r="J34" s="435" t="s">
        <v>308</v>
      </c>
      <c r="K34" s="99"/>
      <c r="L34" s="99"/>
      <c r="M34" s="136"/>
      <c r="N34" s="400"/>
      <c r="O34" s="139"/>
      <c r="P34" s="141" t="s">
        <v>24</v>
      </c>
      <c r="Q34" s="164"/>
    </row>
    <row r="35" spans="1:17" ht="12.75" customHeight="1" x14ac:dyDescent="0.2">
      <c r="A35" s="222">
        <v>5</v>
      </c>
      <c r="B35" s="340"/>
      <c r="C35" s="307" t="s">
        <v>206</v>
      </c>
      <c r="D35" s="370" t="s">
        <v>272</v>
      </c>
      <c r="E35" s="308"/>
      <c r="F35" s="309"/>
      <c r="G35" s="318"/>
      <c r="H35" s="310">
        <v>0</v>
      </c>
      <c r="I35" s="311">
        <v>90000</v>
      </c>
      <c r="J35" s="310">
        <v>517000</v>
      </c>
      <c r="K35" s="312"/>
      <c r="L35" s="312">
        <v>0</v>
      </c>
      <c r="M35" s="313">
        <f>SUM(H35:L35)</f>
        <v>607000</v>
      </c>
      <c r="N35" s="330"/>
      <c r="O35" s="314">
        <f>+F35+G35+M35+N35</f>
        <v>607000</v>
      </c>
      <c r="P35" s="315" t="s">
        <v>26</v>
      </c>
      <c r="Q35" s="164"/>
    </row>
    <row r="36" spans="1:17" ht="12.75" customHeight="1" x14ac:dyDescent="0.2">
      <c r="A36" s="222"/>
      <c r="B36" s="340"/>
      <c r="C36" s="142"/>
      <c r="D36" s="296"/>
      <c r="E36" s="225"/>
      <c r="F36" s="226"/>
      <c r="G36" s="227"/>
      <c r="H36" s="74"/>
      <c r="I36" s="99" t="s">
        <v>69</v>
      </c>
      <c r="J36" s="99" t="s">
        <v>42</v>
      </c>
      <c r="K36" s="99"/>
      <c r="L36" s="99"/>
      <c r="M36" s="246"/>
      <c r="N36" s="239"/>
      <c r="O36" s="247"/>
      <c r="P36" s="222"/>
      <c r="Q36" s="164"/>
    </row>
    <row r="37" spans="1:17" ht="12.75" customHeight="1" x14ac:dyDescent="0.2">
      <c r="A37" s="222">
        <v>5</v>
      </c>
      <c r="B37" s="340"/>
      <c r="C37" s="307" t="s">
        <v>176</v>
      </c>
      <c r="D37" s="370" t="s">
        <v>273</v>
      </c>
      <c r="E37" s="308"/>
      <c r="F37" s="309"/>
      <c r="G37" s="318"/>
      <c r="H37" s="310">
        <v>0</v>
      </c>
      <c r="I37" s="311">
        <v>0</v>
      </c>
      <c r="J37" s="310">
        <v>154816</v>
      </c>
      <c r="K37" s="312">
        <v>0</v>
      </c>
      <c r="L37" s="312">
        <v>891000</v>
      </c>
      <c r="M37" s="313">
        <f>SUM(H37:L37)</f>
        <v>1045816</v>
      </c>
      <c r="N37" s="288"/>
      <c r="O37" s="314">
        <f>+F37+G37+M37+N37</f>
        <v>1045816</v>
      </c>
      <c r="P37" s="315" t="s">
        <v>26</v>
      </c>
      <c r="Q37" s="164"/>
    </row>
    <row r="38" spans="1:17" ht="12.75" customHeight="1" x14ac:dyDescent="0.2">
      <c r="A38" s="222"/>
      <c r="B38" s="340"/>
      <c r="C38" s="132"/>
      <c r="D38" s="284"/>
      <c r="E38" s="225"/>
      <c r="F38" s="226"/>
      <c r="G38" s="227"/>
      <c r="H38" s="74"/>
      <c r="I38" s="96"/>
      <c r="J38" s="74" t="s">
        <v>69</v>
      </c>
      <c r="K38" s="99"/>
      <c r="L38" s="99" t="s">
        <v>42</v>
      </c>
      <c r="M38" s="136"/>
      <c r="N38" s="239"/>
      <c r="O38" s="314"/>
      <c r="P38" s="141"/>
      <c r="Q38" s="164"/>
    </row>
    <row r="39" spans="1:17" ht="12.75" customHeight="1" x14ac:dyDescent="0.2">
      <c r="A39" s="222">
        <v>5</v>
      </c>
      <c r="B39" s="340"/>
      <c r="C39" s="307" t="s">
        <v>336</v>
      </c>
      <c r="D39" s="370" t="s">
        <v>274</v>
      </c>
      <c r="E39" s="308"/>
      <c r="F39" s="309"/>
      <c r="G39" s="318"/>
      <c r="H39" s="310">
        <v>0</v>
      </c>
      <c r="I39" s="311">
        <v>623080</v>
      </c>
      <c r="J39" s="310"/>
      <c r="K39" s="312">
        <v>0</v>
      </c>
      <c r="L39" s="312">
        <v>3582670</v>
      </c>
      <c r="M39" s="313">
        <f t="shared" ref="M39" si="1">SUM(H39:L39)</f>
        <v>4205750</v>
      </c>
      <c r="N39" s="330"/>
      <c r="O39" s="314">
        <f t="shared" ref="O39" si="2">+F39+G39+M39+N39</f>
        <v>4205750</v>
      </c>
      <c r="P39" s="315" t="s">
        <v>24</v>
      </c>
      <c r="Q39" s="164"/>
    </row>
    <row r="40" spans="1:17" ht="12.75" customHeight="1" x14ac:dyDescent="0.2">
      <c r="A40" s="222"/>
      <c r="B40" s="340"/>
      <c r="C40" s="132"/>
      <c r="D40" s="296"/>
      <c r="E40" s="225"/>
      <c r="F40" s="226"/>
      <c r="G40" s="227"/>
      <c r="H40" s="74"/>
      <c r="I40" s="96" t="s">
        <v>69</v>
      </c>
      <c r="J40" s="74"/>
      <c r="K40" s="99"/>
      <c r="L40" s="99" t="s">
        <v>42</v>
      </c>
      <c r="M40" s="134"/>
      <c r="N40" s="400"/>
      <c r="O40" s="314"/>
      <c r="P40" s="141"/>
      <c r="Q40" s="164"/>
    </row>
    <row r="41" spans="1:17" ht="12.75" hidden="1" customHeight="1" x14ac:dyDescent="0.2">
      <c r="A41" s="222"/>
      <c r="B41" s="340"/>
      <c r="C41" s="307" t="s">
        <v>254</v>
      </c>
      <c r="D41" s="370" t="s">
        <v>276</v>
      </c>
      <c r="E41" s="308"/>
      <c r="F41" s="309"/>
      <c r="G41" s="318"/>
      <c r="H41" s="310">
        <v>0</v>
      </c>
      <c r="I41" s="311">
        <v>0</v>
      </c>
      <c r="J41" s="310">
        <v>0</v>
      </c>
      <c r="K41" s="312"/>
      <c r="L41" s="312">
        <v>0</v>
      </c>
      <c r="M41" s="313">
        <f>SUM(H41:L41)</f>
        <v>0</v>
      </c>
      <c r="N41" s="330"/>
      <c r="O41" s="314">
        <f>M41+N41+G41+F41</f>
        <v>0</v>
      </c>
      <c r="P41" s="315" t="s">
        <v>26</v>
      </c>
      <c r="Q41" s="164"/>
    </row>
    <row r="42" spans="1:17" ht="12.75" hidden="1" customHeight="1" x14ac:dyDescent="0.2">
      <c r="A42" s="222"/>
      <c r="B42" s="340"/>
      <c r="C42" s="132"/>
      <c r="D42" s="296"/>
      <c r="E42" s="225"/>
      <c r="F42" s="226"/>
      <c r="G42" s="227"/>
      <c r="H42" s="74"/>
      <c r="I42" s="96"/>
      <c r="J42" s="74"/>
      <c r="K42" s="99" t="s">
        <v>69</v>
      </c>
      <c r="L42" s="99"/>
      <c r="M42" s="246"/>
      <c r="N42" s="239" t="s">
        <v>42</v>
      </c>
      <c r="O42" s="247"/>
      <c r="P42" s="222"/>
      <c r="Q42" s="164"/>
    </row>
    <row r="43" spans="1:17" ht="12.75" hidden="1" customHeight="1" x14ac:dyDescent="0.2">
      <c r="A43" s="222"/>
      <c r="B43" s="340"/>
      <c r="C43" s="307" t="s">
        <v>255</v>
      </c>
      <c r="D43" s="370" t="s">
        <v>275</v>
      </c>
      <c r="E43" s="308"/>
      <c r="F43" s="309"/>
      <c r="G43" s="318"/>
      <c r="H43" s="310">
        <v>0</v>
      </c>
      <c r="I43" s="311">
        <v>0</v>
      </c>
      <c r="J43" s="310">
        <v>0</v>
      </c>
      <c r="K43" s="312"/>
      <c r="L43" s="312">
        <v>0</v>
      </c>
      <c r="M43" s="326">
        <f>SUM(H43:L43)</f>
        <v>0</v>
      </c>
      <c r="N43" s="330"/>
      <c r="O43" s="331">
        <f>N43+M43+G43+F43</f>
        <v>0</v>
      </c>
      <c r="P43" s="238" t="s">
        <v>26</v>
      </c>
      <c r="Q43" s="164"/>
    </row>
    <row r="44" spans="1:17" ht="12.75" hidden="1" customHeight="1" x14ac:dyDescent="0.2">
      <c r="A44" s="222"/>
      <c r="B44" s="340"/>
      <c r="C44" s="132"/>
      <c r="D44" s="296"/>
      <c r="E44" s="225"/>
      <c r="F44" s="226"/>
      <c r="G44" s="227"/>
      <c r="H44" s="74"/>
      <c r="I44" s="96"/>
      <c r="J44" s="74"/>
      <c r="K44" s="99" t="s">
        <v>69</v>
      </c>
      <c r="L44" s="99"/>
      <c r="M44" s="246"/>
      <c r="N44" s="239" t="s">
        <v>42</v>
      </c>
      <c r="O44" s="247"/>
      <c r="P44" s="222"/>
      <c r="Q44" s="164"/>
    </row>
    <row r="45" spans="1:17" ht="12.75" customHeight="1" x14ac:dyDescent="0.2">
      <c r="A45" s="222">
        <v>2</v>
      </c>
      <c r="B45" s="340"/>
      <c r="C45" s="307" t="s">
        <v>207</v>
      </c>
      <c r="D45" s="370" t="s">
        <v>277</v>
      </c>
      <c r="E45" s="308"/>
      <c r="F45" s="309"/>
      <c r="G45" s="318"/>
      <c r="H45" s="310">
        <v>0</v>
      </c>
      <c r="I45" s="311">
        <v>0</v>
      </c>
      <c r="J45" s="311">
        <v>1289000</v>
      </c>
      <c r="K45" s="397">
        <v>0</v>
      </c>
      <c r="L45" s="312">
        <v>1848769</v>
      </c>
      <c r="M45" s="313">
        <f>SUM(H45:L45)</f>
        <v>3137769</v>
      </c>
      <c r="N45" s="330"/>
      <c r="O45" s="314">
        <f>+F45+G45+M45+N45</f>
        <v>3137769</v>
      </c>
      <c r="P45" s="315" t="s">
        <v>32</v>
      </c>
      <c r="Q45" s="164"/>
    </row>
    <row r="46" spans="1:17" ht="27.75" customHeight="1" x14ac:dyDescent="0.2">
      <c r="A46" s="222"/>
      <c r="B46" s="340"/>
      <c r="C46" s="142"/>
      <c r="D46" s="296"/>
      <c r="E46" s="225"/>
      <c r="F46" s="226"/>
      <c r="G46" s="227"/>
      <c r="H46" s="74"/>
      <c r="I46" s="99"/>
      <c r="J46" s="436" t="s">
        <v>308</v>
      </c>
      <c r="L46" s="99" t="s">
        <v>42</v>
      </c>
      <c r="M46" s="136"/>
      <c r="N46" s="239"/>
      <c r="O46" s="314"/>
      <c r="P46" s="222"/>
      <c r="Q46" s="164"/>
    </row>
    <row r="47" spans="1:17" ht="12.75" customHeight="1" x14ac:dyDescent="0.2">
      <c r="A47" s="222">
        <v>4</v>
      </c>
      <c r="B47" s="340"/>
      <c r="C47" s="307" t="s">
        <v>215</v>
      </c>
      <c r="D47" s="370" t="s">
        <v>278</v>
      </c>
      <c r="E47" s="308"/>
      <c r="F47" s="309"/>
      <c r="G47" s="318"/>
      <c r="H47" s="310">
        <v>0</v>
      </c>
      <c r="I47" s="312">
        <v>0</v>
      </c>
      <c r="J47" s="312">
        <v>0</v>
      </c>
      <c r="K47" s="312">
        <v>0</v>
      </c>
      <c r="L47" s="312">
        <v>130137</v>
      </c>
      <c r="M47" s="313">
        <f t="shared" ref="M47:M50" si="3">SUM(H47:L47)</f>
        <v>130137</v>
      </c>
      <c r="N47" s="437">
        <v>748283</v>
      </c>
      <c r="O47" s="314">
        <f t="shared" ref="O47:O50" si="4">+F47+G47+M47+N47</f>
        <v>878420</v>
      </c>
      <c r="P47" s="238" t="s">
        <v>32</v>
      </c>
      <c r="Q47" s="164"/>
    </row>
    <row r="48" spans="1:17" ht="15" customHeight="1" x14ac:dyDescent="0.2">
      <c r="A48" s="222"/>
      <c r="B48" s="340"/>
      <c r="C48" s="268"/>
      <c r="D48" s="301"/>
      <c r="E48" s="316"/>
      <c r="F48" s="317"/>
      <c r="G48" s="319"/>
      <c r="H48" s="84"/>
      <c r="I48" s="69"/>
      <c r="K48" s="133"/>
      <c r="L48" s="133" t="s">
        <v>69</v>
      </c>
      <c r="M48" s="136"/>
      <c r="N48" s="274"/>
      <c r="O48" s="314"/>
      <c r="P48" s="282"/>
      <c r="Q48" s="164"/>
    </row>
    <row r="49" spans="1:17" ht="12.75" hidden="1" customHeight="1" x14ac:dyDescent="0.2">
      <c r="A49" s="222"/>
      <c r="B49" s="340"/>
      <c r="C49" s="132" t="s">
        <v>256</v>
      </c>
      <c r="D49" s="296" t="s">
        <v>279</v>
      </c>
      <c r="E49" s="225"/>
      <c r="F49" s="226"/>
      <c r="G49" s="227"/>
      <c r="H49" s="74">
        <v>0</v>
      </c>
      <c r="I49" s="99">
        <v>0</v>
      </c>
      <c r="J49" s="99">
        <v>0</v>
      </c>
      <c r="K49" s="99">
        <v>0</v>
      </c>
      <c r="L49" s="99">
        <v>0</v>
      </c>
      <c r="M49" s="136">
        <f>SUM(H49:L49)</f>
        <v>0</v>
      </c>
      <c r="N49" s="239"/>
      <c r="O49" s="314">
        <f>M49</f>
        <v>0</v>
      </c>
      <c r="P49" s="222" t="s">
        <v>32</v>
      </c>
      <c r="Q49" s="164"/>
    </row>
    <row r="50" spans="1:17" ht="12.75" customHeight="1" x14ac:dyDescent="0.2">
      <c r="A50" s="222">
        <v>3</v>
      </c>
      <c r="B50" s="340"/>
      <c r="C50" s="307" t="s">
        <v>216</v>
      </c>
      <c r="D50" s="370" t="s">
        <v>280</v>
      </c>
      <c r="E50" s="308"/>
      <c r="F50" s="309"/>
      <c r="G50" s="318"/>
      <c r="H50" s="310">
        <v>43300</v>
      </c>
      <c r="I50" s="312">
        <v>249000</v>
      </c>
      <c r="J50" s="312">
        <v>0</v>
      </c>
      <c r="K50" s="312">
        <v>0</v>
      </c>
      <c r="L50" s="312">
        <v>0</v>
      </c>
      <c r="M50" s="313">
        <f t="shared" si="3"/>
        <v>292300</v>
      </c>
      <c r="N50" s="330"/>
      <c r="O50" s="314">
        <f t="shared" si="4"/>
        <v>292300</v>
      </c>
      <c r="P50" s="238" t="s">
        <v>183</v>
      </c>
      <c r="Q50" s="164"/>
    </row>
    <row r="51" spans="1:17" ht="12.75" customHeight="1" x14ac:dyDescent="0.2">
      <c r="A51" s="222"/>
      <c r="B51" s="340"/>
      <c r="C51" s="142"/>
      <c r="D51" s="296"/>
      <c r="E51" s="225"/>
      <c r="F51" s="226"/>
      <c r="G51" s="227"/>
      <c r="H51" s="74" t="s">
        <v>69</v>
      </c>
      <c r="I51" s="99" t="s">
        <v>42</v>
      </c>
      <c r="J51" s="99"/>
      <c r="K51" s="99"/>
      <c r="L51" s="99"/>
      <c r="M51" s="246"/>
      <c r="N51" s="239"/>
      <c r="O51" s="247"/>
      <c r="P51" s="222"/>
      <c r="Q51" s="164"/>
    </row>
    <row r="52" spans="1:17" ht="12.75" customHeight="1" x14ac:dyDescent="0.2">
      <c r="A52" s="14">
        <v>3</v>
      </c>
      <c r="B52" s="218">
        <v>205724</v>
      </c>
      <c r="C52" s="223" t="s">
        <v>238</v>
      </c>
      <c r="D52" s="297" t="s">
        <v>124</v>
      </c>
      <c r="E52" s="126"/>
      <c r="F52" s="414">
        <v>1106865</v>
      </c>
      <c r="G52" s="103">
        <v>7393135</v>
      </c>
      <c r="H52" s="219">
        <v>0</v>
      </c>
      <c r="I52" s="411">
        <v>0</v>
      </c>
      <c r="J52" s="392">
        <v>47810820</v>
      </c>
      <c r="K52" s="59"/>
      <c r="L52" s="330">
        <v>0</v>
      </c>
      <c r="M52" s="326">
        <f>SUM(H52:L52)</f>
        <v>47810820</v>
      </c>
      <c r="N52" s="330"/>
      <c r="O52" s="60">
        <f>+F52+G52+M52+N52</f>
        <v>56310820</v>
      </c>
      <c r="P52" s="238" t="s">
        <v>70</v>
      </c>
      <c r="Q52" s="236" t="s">
        <v>312</v>
      </c>
    </row>
    <row r="53" spans="1:17" ht="12.75" customHeight="1" x14ac:dyDescent="0.2">
      <c r="A53" s="3"/>
      <c r="B53" s="23"/>
      <c r="C53" s="220" t="s">
        <v>184</v>
      </c>
      <c r="D53" s="295" t="s">
        <v>125</v>
      </c>
      <c r="E53" s="122"/>
      <c r="F53" s="46" t="s">
        <v>291</v>
      </c>
      <c r="G53" s="241" t="s">
        <v>262</v>
      </c>
      <c r="H53" s="237"/>
      <c r="I53" s="395"/>
      <c r="J53" s="393" t="s">
        <v>42</v>
      </c>
      <c r="K53" s="239"/>
      <c r="L53" s="239"/>
      <c r="M53" s="51"/>
      <c r="N53" s="205"/>
      <c r="O53" s="52"/>
      <c r="P53" s="222" t="s">
        <v>28</v>
      </c>
      <c r="Q53" s="19" t="s">
        <v>297</v>
      </c>
    </row>
    <row r="54" spans="1:17" ht="12.75" customHeight="1" x14ac:dyDescent="0.2">
      <c r="A54" s="10"/>
      <c r="B54" s="10"/>
      <c r="C54" s="267"/>
      <c r="D54" s="303" t="s">
        <v>126</v>
      </c>
      <c r="E54" s="316"/>
      <c r="F54" s="317"/>
      <c r="G54" s="319"/>
      <c r="H54" s="84"/>
      <c r="I54" s="394"/>
      <c r="J54" s="84"/>
      <c r="K54" s="133"/>
      <c r="L54" s="133"/>
      <c r="M54" s="276"/>
      <c r="N54" s="277"/>
      <c r="O54" s="278"/>
      <c r="P54" s="282" t="s">
        <v>29</v>
      </c>
      <c r="Q54" s="172"/>
    </row>
    <row r="55" spans="1:17" ht="12.75" customHeight="1" x14ac:dyDescent="0.2">
      <c r="A55" s="14" t="s">
        <v>10</v>
      </c>
      <c r="B55" s="14">
        <v>204088</v>
      </c>
      <c r="C55" s="223" t="s">
        <v>64</v>
      </c>
      <c r="D55" s="297" t="s">
        <v>127</v>
      </c>
      <c r="E55" s="108">
        <v>4.3</v>
      </c>
      <c r="F55" s="109">
        <v>34208307</v>
      </c>
      <c r="G55" s="110">
        <v>20596625</v>
      </c>
      <c r="H55" s="259">
        <v>18000000</v>
      </c>
      <c r="I55" s="256">
        <v>0</v>
      </c>
      <c r="J55" s="243">
        <v>0</v>
      </c>
      <c r="K55" s="288">
        <v>0</v>
      </c>
      <c r="L55" s="288">
        <v>0</v>
      </c>
      <c r="M55" s="326">
        <f>SUM(H55:L55)</f>
        <v>18000000</v>
      </c>
      <c r="N55" s="330">
        <v>0</v>
      </c>
      <c r="O55" s="331">
        <f>+F55+G55+M55+N55</f>
        <v>72804932</v>
      </c>
      <c r="P55" s="238" t="s">
        <v>185</v>
      </c>
      <c r="Q55" s="353" t="s">
        <v>223</v>
      </c>
    </row>
    <row r="56" spans="1:17" ht="12.75" customHeight="1" x14ac:dyDescent="0.2">
      <c r="A56" s="3"/>
      <c r="B56" s="3"/>
      <c r="C56" s="220" t="s">
        <v>86</v>
      </c>
      <c r="D56" s="295" t="s">
        <v>128</v>
      </c>
      <c r="E56" s="123"/>
      <c r="F56" s="240" t="s">
        <v>217</v>
      </c>
      <c r="G56" s="224" t="s">
        <v>71</v>
      </c>
      <c r="H56" s="228" t="s">
        <v>42</v>
      </c>
      <c r="I56" s="230"/>
      <c r="J56" s="230"/>
      <c r="K56" s="229"/>
      <c r="L56" s="229"/>
      <c r="M56" s="50"/>
      <c r="N56" s="209"/>
      <c r="O56" s="49"/>
      <c r="P56" s="336" t="s">
        <v>28</v>
      </c>
      <c r="Q56" s="19" t="s">
        <v>224</v>
      </c>
    </row>
    <row r="57" spans="1:17" ht="12.75" customHeight="1" x14ac:dyDescent="0.2">
      <c r="A57" s="3"/>
      <c r="B57" s="3"/>
      <c r="C57" s="427" t="s">
        <v>79</v>
      </c>
      <c r="D57" s="295" t="s">
        <v>129</v>
      </c>
      <c r="E57" s="123"/>
      <c r="F57" s="55"/>
      <c r="G57" s="224" t="s">
        <v>42</v>
      </c>
      <c r="H57" s="230" t="s">
        <v>30</v>
      </c>
      <c r="J57" s="96"/>
      <c r="L57" s="99"/>
      <c r="M57" s="50"/>
      <c r="N57" s="138"/>
      <c r="O57" s="49"/>
      <c r="P57" s="222" t="s">
        <v>87</v>
      </c>
      <c r="Q57" s="19"/>
    </row>
    <row r="58" spans="1:17" ht="12.75" customHeight="1" x14ac:dyDescent="0.2">
      <c r="A58" s="3"/>
      <c r="B58" s="3"/>
      <c r="C58" s="220" t="s">
        <v>80</v>
      </c>
      <c r="D58" s="295" t="s">
        <v>132</v>
      </c>
      <c r="E58" s="123"/>
      <c r="F58" s="55"/>
      <c r="G58" s="137" t="s">
        <v>99</v>
      </c>
      <c r="H58" s="228"/>
      <c r="I58" s="96"/>
      <c r="J58" s="208"/>
      <c r="K58" s="229"/>
      <c r="L58" s="229"/>
      <c r="M58" s="50"/>
      <c r="N58" s="138"/>
      <c r="O58" s="49"/>
      <c r="P58" s="222" t="s">
        <v>170</v>
      </c>
      <c r="Q58" s="19"/>
    </row>
    <row r="59" spans="1:17" ht="12.75" customHeight="1" x14ac:dyDescent="0.2">
      <c r="A59" s="3"/>
      <c r="B59" s="3"/>
      <c r="C59" s="173" t="s">
        <v>202</v>
      </c>
      <c r="D59" s="295"/>
      <c r="E59" s="123"/>
      <c r="F59" s="55"/>
      <c r="G59" s="137" t="s">
        <v>263</v>
      </c>
      <c r="H59" s="228"/>
      <c r="I59" s="230"/>
      <c r="J59" s="228"/>
      <c r="K59" s="229"/>
      <c r="L59" s="229"/>
      <c r="M59" s="50"/>
      <c r="N59" s="138"/>
      <c r="O59" s="49"/>
      <c r="P59" s="222" t="s">
        <v>218</v>
      </c>
      <c r="Q59" s="19"/>
    </row>
    <row r="60" spans="1:17" ht="12.75" customHeight="1" x14ac:dyDescent="0.2">
      <c r="A60" s="3"/>
      <c r="B60" s="3"/>
      <c r="C60" s="428" t="s">
        <v>203</v>
      </c>
      <c r="D60" s="299"/>
      <c r="E60" s="123"/>
      <c r="F60" s="55"/>
      <c r="G60" s="161"/>
      <c r="H60" s="228"/>
      <c r="I60" s="230"/>
      <c r="J60" s="228"/>
      <c r="K60" s="229"/>
      <c r="L60" s="229"/>
      <c r="M60" s="50"/>
      <c r="N60" s="138"/>
      <c r="O60" s="49"/>
      <c r="P60" s="222"/>
      <c r="Q60" s="19"/>
    </row>
    <row r="61" spans="1:17" ht="12.75" customHeight="1" x14ac:dyDescent="0.2">
      <c r="A61" s="238" t="s">
        <v>74</v>
      </c>
      <c r="B61" s="14">
        <v>209248</v>
      </c>
      <c r="C61" s="221" t="s">
        <v>100</v>
      </c>
      <c r="D61" s="298" t="s">
        <v>130</v>
      </c>
      <c r="E61" s="108"/>
      <c r="F61" s="109">
        <v>0</v>
      </c>
      <c r="G61" s="166">
        <v>0</v>
      </c>
      <c r="H61" s="259">
        <v>0</v>
      </c>
      <c r="I61" s="243">
        <v>0</v>
      </c>
      <c r="J61" s="259">
        <v>9000000</v>
      </c>
      <c r="K61" s="243">
        <v>0</v>
      </c>
      <c r="L61" s="259">
        <v>0</v>
      </c>
      <c r="M61" s="326">
        <f>SUM(H61:L61)</f>
        <v>9000000</v>
      </c>
      <c r="N61" s="330">
        <v>99100000</v>
      </c>
      <c r="O61" s="331">
        <f>+F61+G61+M61+N61</f>
        <v>108100000</v>
      </c>
      <c r="P61" s="238" t="s">
        <v>185</v>
      </c>
      <c r="Q61" s="236" t="s">
        <v>312</v>
      </c>
    </row>
    <row r="62" spans="1:17" ht="12.75" customHeight="1" x14ac:dyDescent="0.2">
      <c r="A62" s="3"/>
      <c r="B62" s="3"/>
      <c r="C62" s="233" t="s">
        <v>101</v>
      </c>
      <c r="D62" s="300" t="s">
        <v>131</v>
      </c>
      <c r="E62" s="123"/>
      <c r="F62" s="55"/>
      <c r="G62" s="161"/>
      <c r="H62" s="228"/>
      <c r="I62" s="230"/>
      <c r="J62" s="228" t="s">
        <v>21</v>
      </c>
      <c r="K62" s="230"/>
      <c r="L62" s="228"/>
      <c r="M62" s="50"/>
      <c r="N62" s="239"/>
      <c r="O62" s="49"/>
      <c r="P62" s="222" t="s">
        <v>28</v>
      </c>
      <c r="Q62" s="19" t="s">
        <v>297</v>
      </c>
    </row>
    <row r="63" spans="1:17" ht="12.75" customHeight="1" x14ac:dyDescent="0.2">
      <c r="A63" s="3"/>
      <c r="B63" s="3"/>
      <c r="C63" s="242" t="s">
        <v>102</v>
      </c>
      <c r="D63" s="300" t="s">
        <v>126</v>
      </c>
      <c r="E63" s="123"/>
      <c r="F63" s="55"/>
      <c r="G63" s="161"/>
      <c r="H63" s="228"/>
      <c r="I63" s="230"/>
      <c r="J63" s="228"/>
      <c r="K63" s="230"/>
      <c r="L63" s="228"/>
      <c r="M63" s="50"/>
      <c r="N63" s="239"/>
      <c r="O63" s="49"/>
      <c r="P63" s="222" t="s">
        <v>29</v>
      </c>
      <c r="Q63" s="19"/>
    </row>
    <row r="64" spans="1:17" ht="12.75" customHeight="1" x14ac:dyDescent="0.2">
      <c r="A64" s="3"/>
      <c r="B64" s="3"/>
      <c r="C64" s="263"/>
      <c r="D64" s="300"/>
      <c r="E64" s="123"/>
      <c r="F64" s="55"/>
      <c r="G64" s="161"/>
      <c r="H64" s="228"/>
      <c r="I64" s="230"/>
      <c r="J64" s="228"/>
      <c r="K64" s="230"/>
      <c r="L64" s="228"/>
      <c r="M64" s="50"/>
      <c r="N64" s="138"/>
      <c r="O64" s="49"/>
      <c r="P64" s="222"/>
      <c r="Q64" s="19"/>
    </row>
    <row r="65" spans="1:17" ht="12.75" customHeight="1" x14ac:dyDescent="0.2">
      <c r="A65" s="10"/>
      <c r="B65" s="10"/>
      <c r="C65" s="324"/>
      <c r="D65" s="306"/>
      <c r="E65" s="125"/>
      <c r="F65" s="72"/>
      <c r="G65" s="169"/>
      <c r="H65" s="265"/>
      <c r="I65" s="264"/>
      <c r="J65" s="265"/>
      <c r="K65" s="264"/>
      <c r="L65" s="265"/>
      <c r="M65" s="280"/>
      <c r="N65" s="281"/>
      <c r="O65" s="76"/>
      <c r="P65" s="282"/>
      <c r="Q65" s="18"/>
    </row>
    <row r="66" spans="1:17" ht="12.75" customHeight="1" x14ac:dyDescent="0.2">
      <c r="A66" s="238">
        <v>2</v>
      </c>
      <c r="B66" s="238">
        <v>209249</v>
      </c>
      <c r="C66" s="221" t="s">
        <v>186</v>
      </c>
      <c r="D66" s="298" t="s">
        <v>189</v>
      </c>
      <c r="E66" s="338"/>
      <c r="F66" s="348">
        <v>0</v>
      </c>
      <c r="G66" s="349">
        <v>350000</v>
      </c>
      <c r="H66" s="259">
        <v>0</v>
      </c>
      <c r="I66" s="256">
        <v>0</v>
      </c>
      <c r="J66" s="288">
        <v>0</v>
      </c>
      <c r="K66" s="243">
        <v>0</v>
      </c>
      <c r="L66" s="259">
        <v>0</v>
      </c>
      <c r="M66" s="246">
        <f>SUM(H66:L66)</f>
        <v>0</v>
      </c>
      <c r="N66" s="239">
        <v>0</v>
      </c>
      <c r="O66" s="247">
        <f>+F66+G66+M66+N66</f>
        <v>350000</v>
      </c>
      <c r="P66" s="222" t="s">
        <v>26</v>
      </c>
      <c r="Q66" s="350" t="s">
        <v>287</v>
      </c>
    </row>
    <row r="67" spans="1:17" ht="12.75" customHeight="1" x14ac:dyDescent="0.2">
      <c r="A67" s="300"/>
      <c r="B67" s="222"/>
      <c r="C67" s="242" t="s">
        <v>187</v>
      </c>
      <c r="D67" s="300" t="s">
        <v>188</v>
      </c>
      <c r="E67" s="341"/>
      <c r="F67" s="325"/>
      <c r="G67" s="241" t="s">
        <v>240</v>
      </c>
      <c r="H67" s="228"/>
      <c r="I67" s="96"/>
      <c r="J67" s="229"/>
      <c r="K67" s="230"/>
      <c r="L67" s="228"/>
      <c r="M67" s="254"/>
      <c r="N67" s="239"/>
      <c r="O67" s="49"/>
      <c r="P67" s="222"/>
      <c r="Q67" s="19" t="s">
        <v>58</v>
      </c>
    </row>
    <row r="68" spans="1:17" ht="12.75" customHeight="1" x14ac:dyDescent="0.2">
      <c r="A68" s="300"/>
      <c r="B68" s="222"/>
      <c r="C68" s="242"/>
      <c r="D68" s="300"/>
      <c r="E68" s="341"/>
      <c r="F68" s="325"/>
      <c r="G68" s="241"/>
      <c r="H68" s="228"/>
      <c r="I68" s="96"/>
      <c r="J68" s="229"/>
      <c r="K68" s="230"/>
      <c r="L68" s="228"/>
      <c r="M68" s="254"/>
      <c r="N68" s="239"/>
      <c r="O68" s="49"/>
      <c r="P68" s="222"/>
      <c r="Q68" s="19"/>
    </row>
    <row r="69" spans="1:17" ht="12.75" customHeight="1" x14ac:dyDescent="0.2">
      <c r="A69" s="306"/>
      <c r="B69" s="282"/>
      <c r="C69" s="324"/>
      <c r="D69" s="306" t="s">
        <v>132</v>
      </c>
      <c r="E69" s="351"/>
      <c r="F69" s="346"/>
      <c r="G69" s="321"/>
      <c r="H69" s="265"/>
      <c r="I69" s="77"/>
      <c r="J69" s="270"/>
      <c r="K69" s="264"/>
      <c r="L69" s="265"/>
      <c r="M69" s="266"/>
      <c r="N69" s="130"/>
      <c r="O69" s="76"/>
      <c r="P69" s="282"/>
      <c r="Q69" s="352"/>
    </row>
    <row r="70" spans="1:17" ht="12.75" customHeight="1" x14ac:dyDescent="0.2">
      <c r="A70" s="300">
        <v>0</v>
      </c>
      <c r="B70" s="222">
        <v>200669</v>
      </c>
      <c r="C70" s="242" t="s">
        <v>292</v>
      </c>
      <c r="D70" s="300" t="s">
        <v>325</v>
      </c>
      <c r="E70" s="341"/>
      <c r="F70" s="325">
        <v>1282970</v>
      </c>
      <c r="G70" s="241">
        <v>5875272</v>
      </c>
      <c r="H70" s="228">
        <v>1015000</v>
      </c>
      <c r="I70" s="422">
        <v>23590772</v>
      </c>
      <c r="J70" s="228"/>
      <c r="K70" s="229">
        <v>17795308</v>
      </c>
      <c r="L70" s="228">
        <v>0</v>
      </c>
      <c r="M70" s="254">
        <f>SUM(H70:L70)</f>
        <v>42401080</v>
      </c>
      <c r="N70" s="417">
        <v>0</v>
      </c>
      <c r="O70" s="419">
        <f>N70+M70+G70+F70</f>
        <v>49559322</v>
      </c>
      <c r="P70" s="222" t="s">
        <v>294</v>
      </c>
      <c r="Q70" s="420" t="s">
        <v>296</v>
      </c>
    </row>
    <row r="71" spans="1:17" ht="12.75" customHeight="1" x14ac:dyDescent="0.2">
      <c r="A71" s="300"/>
      <c r="B71" s="222"/>
      <c r="C71" s="242" t="s">
        <v>293</v>
      </c>
      <c r="D71" s="300"/>
      <c r="E71" s="341"/>
      <c r="F71" s="325"/>
      <c r="G71" s="241"/>
      <c r="H71" s="228" t="s">
        <v>22</v>
      </c>
      <c r="I71" s="422" t="s">
        <v>42</v>
      </c>
      <c r="J71" s="228"/>
      <c r="K71" s="229" t="s">
        <v>42</v>
      </c>
      <c r="L71" s="228"/>
      <c r="M71" s="254"/>
      <c r="N71" s="417"/>
      <c r="O71" s="49"/>
      <c r="P71" s="222" t="s">
        <v>295</v>
      </c>
      <c r="Q71" s="421" t="s">
        <v>297</v>
      </c>
    </row>
    <row r="72" spans="1:17" ht="12.75" customHeight="1" x14ac:dyDescent="0.2">
      <c r="A72" s="300"/>
      <c r="B72" s="222"/>
      <c r="C72" s="263"/>
      <c r="D72" s="300"/>
      <c r="E72" s="341"/>
      <c r="F72" s="325"/>
      <c r="G72" s="241"/>
      <c r="H72" s="228"/>
      <c r="I72" s="416"/>
      <c r="J72" s="228"/>
      <c r="K72" s="229"/>
      <c r="L72" s="228"/>
      <c r="M72" s="254"/>
      <c r="N72" s="417"/>
      <c r="O72" s="49"/>
      <c r="P72" s="222"/>
      <c r="Q72" s="418"/>
    </row>
    <row r="73" spans="1:17" x14ac:dyDescent="0.2">
      <c r="A73" s="14">
        <v>3</v>
      </c>
      <c r="B73" s="13">
        <v>205067</v>
      </c>
      <c r="C73" s="252" t="s">
        <v>281</v>
      </c>
      <c r="D73" s="297" t="s">
        <v>134</v>
      </c>
      <c r="E73" s="108">
        <v>6</v>
      </c>
      <c r="F73" s="109">
        <v>23489969</v>
      </c>
      <c r="G73" s="110">
        <v>32483599</v>
      </c>
      <c r="H73" s="104">
        <v>24700000</v>
      </c>
      <c r="I73" s="92">
        <v>820000</v>
      </c>
      <c r="J73" s="104">
        <v>0</v>
      </c>
      <c r="K73" s="113">
        <v>0</v>
      </c>
      <c r="L73" s="288">
        <v>0</v>
      </c>
      <c r="M73" s="58">
        <f>SUM(H73:L73)</f>
        <v>25520000</v>
      </c>
      <c r="N73" s="59"/>
      <c r="O73" s="60">
        <f>+F73+G73+M73+N73</f>
        <v>81493568</v>
      </c>
      <c r="P73" s="283" t="s">
        <v>104</v>
      </c>
      <c r="Q73" s="17" t="s">
        <v>41</v>
      </c>
    </row>
    <row r="74" spans="1:17" x14ac:dyDescent="0.2">
      <c r="A74" s="3"/>
      <c r="B74" s="11"/>
      <c r="C74" s="231" t="s">
        <v>303</v>
      </c>
      <c r="D74" s="295" t="s">
        <v>135</v>
      </c>
      <c r="E74" s="123"/>
      <c r="F74" s="240" t="s">
        <v>175</v>
      </c>
      <c r="G74" s="224" t="s">
        <v>73</v>
      </c>
      <c r="H74" s="333" t="s">
        <v>42</v>
      </c>
      <c r="I74" s="230" t="s">
        <v>30</v>
      </c>
      <c r="K74" s="229"/>
      <c r="L74" s="229"/>
      <c r="M74" s="81"/>
      <c r="N74" s="229"/>
      <c r="O74" s="82"/>
      <c r="P74" s="244" t="s">
        <v>218</v>
      </c>
      <c r="Q74" s="164" t="s">
        <v>61</v>
      </c>
    </row>
    <row r="75" spans="1:17" x14ac:dyDescent="0.2">
      <c r="A75" s="3"/>
      <c r="B75" s="11"/>
      <c r="C75" s="220" t="s">
        <v>304</v>
      </c>
      <c r="D75" s="295" t="s">
        <v>136</v>
      </c>
      <c r="E75" s="123"/>
      <c r="F75" s="240" t="s">
        <v>20</v>
      </c>
      <c r="G75" s="224"/>
      <c r="H75" s="56"/>
      <c r="I75" s="61"/>
      <c r="J75" s="56"/>
      <c r="K75" s="62"/>
      <c r="L75" s="62"/>
      <c r="M75" s="81"/>
      <c r="N75" s="62"/>
      <c r="O75" s="82"/>
      <c r="P75" s="88"/>
      <c r="Q75" s="19"/>
    </row>
    <row r="76" spans="1:17" x14ac:dyDescent="0.2">
      <c r="A76" s="3"/>
      <c r="B76" s="11"/>
      <c r="C76" s="220" t="s">
        <v>72</v>
      </c>
      <c r="D76" s="295" t="s">
        <v>137</v>
      </c>
      <c r="E76" s="123"/>
      <c r="F76" s="137" t="s">
        <v>190</v>
      </c>
      <c r="G76" s="137" t="s">
        <v>314</v>
      </c>
      <c r="H76" s="381" t="s">
        <v>313</v>
      </c>
      <c r="I76" s="96"/>
      <c r="K76" s="99"/>
      <c r="L76" s="99"/>
      <c r="M76" s="81"/>
      <c r="N76" s="99"/>
      <c r="O76" s="82"/>
      <c r="P76" s="88"/>
      <c r="Q76" s="19"/>
    </row>
    <row r="77" spans="1:17" x14ac:dyDescent="0.2">
      <c r="A77" s="3"/>
      <c r="B77" s="11"/>
      <c r="C77" s="220" t="s">
        <v>103</v>
      </c>
      <c r="D77" s="295" t="s">
        <v>132</v>
      </c>
      <c r="E77" s="123"/>
      <c r="F77" s="55"/>
      <c r="G77" s="137" t="s">
        <v>42</v>
      </c>
      <c r="H77" s="228">
        <v>43591</v>
      </c>
      <c r="I77" s="230"/>
      <c r="J77" s="228"/>
      <c r="K77" s="229"/>
      <c r="L77" s="229"/>
      <c r="M77" s="81"/>
      <c r="N77" s="99"/>
      <c r="O77" s="82"/>
      <c r="P77" s="88"/>
      <c r="Q77" s="19"/>
    </row>
    <row r="78" spans="1:17" x14ac:dyDescent="0.2">
      <c r="A78" s="3"/>
      <c r="B78" s="11"/>
      <c r="C78" s="279"/>
      <c r="D78" s="300"/>
      <c r="E78" s="123"/>
      <c r="F78" s="55"/>
      <c r="G78" s="372"/>
      <c r="H78" s="228" t="s">
        <v>42</v>
      </c>
      <c r="I78" s="61"/>
      <c r="J78" s="228"/>
      <c r="K78" s="62"/>
      <c r="L78" s="62"/>
      <c r="M78" s="81"/>
      <c r="N78" s="62"/>
      <c r="O78" s="82"/>
      <c r="P78" s="88"/>
      <c r="Q78" s="19"/>
    </row>
    <row r="79" spans="1:17" x14ac:dyDescent="0.2">
      <c r="A79" s="14"/>
      <c r="B79" s="328" t="s">
        <v>250</v>
      </c>
      <c r="C79" s="252" t="s">
        <v>315</v>
      </c>
      <c r="D79" s="297" t="s">
        <v>326</v>
      </c>
      <c r="E79" s="108"/>
      <c r="F79" s="109"/>
      <c r="G79" s="110">
        <v>60000</v>
      </c>
      <c r="H79" s="104">
        <v>0</v>
      </c>
      <c r="I79" s="92">
        <v>565000</v>
      </c>
      <c r="J79" s="104">
        <v>0</v>
      </c>
      <c r="K79" s="113">
        <v>0</v>
      </c>
      <c r="L79" s="113">
        <v>0</v>
      </c>
      <c r="M79" s="439">
        <v>0</v>
      </c>
      <c r="N79" s="113">
        <v>0</v>
      </c>
      <c r="O79" s="440">
        <f>SUM(G79:N79)</f>
        <v>625000</v>
      </c>
      <c r="P79" s="257" t="s">
        <v>24</v>
      </c>
      <c r="Q79" s="406" t="s">
        <v>286</v>
      </c>
    </row>
    <row r="80" spans="1:17" x14ac:dyDescent="0.2">
      <c r="A80" s="3"/>
      <c r="B80" s="11"/>
      <c r="C80" s="142"/>
      <c r="D80" s="296"/>
      <c r="E80" s="123"/>
      <c r="F80" s="55"/>
      <c r="G80" s="224" t="s">
        <v>73</v>
      </c>
      <c r="H80" s="56"/>
      <c r="I80" s="230" t="s">
        <v>42</v>
      </c>
      <c r="J80" s="56"/>
      <c r="K80" s="62"/>
      <c r="L80" s="62"/>
      <c r="M80" s="81"/>
      <c r="N80" s="62"/>
      <c r="O80" s="82"/>
      <c r="P80" s="244" t="s">
        <v>316</v>
      </c>
      <c r="Q80" s="19"/>
    </row>
    <row r="81" spans="1:17" x14ac:dyDescent="0.2">
      <c r="A81" s="3"/>
      <c r="B81" s="11"/>
      <c r="C81" s="142"/>
      <c r="D81" s="296"/>
      <c r="E81" s="123"/>
      <c r="F81" s="55"/>
      <c r="G81" s="63"/>
      <c r="H81" s="56"/>
      <c r="I81" s="61"/>
      <c r="J81" s="56"/>
      <c r="K81" s="62"/>
      <c r="L81" s="62"/>
      <c r="M81" s="81"/>
      <c r="N81" s="62"/>
      <c r="O81" s="82"/>
      <c r="P81" s="88"/>
      <c r="Q81" s="19"/>
    </row>
    <row r="82" spans="1:17" x14ac:dyDescent="0.2">
      <c r="A82" s="3"/>
      <c r="B82" s="11"/>
      <c r="C82" s="142"/>
      <c r="D82" s="296"/>
      <c r="E82" s="123"/>
      <c r="F82" s="55"/>
      <c r="G82" s="63"/>
      <c r="H82" s="56"/>
      <c r="I82" s="61"/>
      <c r="J82" s="56"/>
      <c r="K82" s="62"/>
      <c r="L82" s="62"/>
      <c r="M82" s="81"/>
      <c r="N82" s="62"/>
      <c r="O82" s="82"/>
      <c r="P82" s="88"/>
      <c r="Q82" s="19"/>
    </row>
    <row r="83" spans="1:17" hidden="1" x14ac:dyDescent="0.2">
      <c r="A83" s="3"/>
      <c r="B83" s="11"/>
      <c r="C83" s="142"/>
      <c r="D83" s="296"/>
      <c r="E83" s="123"/>
      <c r="F83" s="55"/>
      <c r="G83" s="63"/>
      <c r="H83" s="56"/>
      <c r="I83" s="61"/>
      <c r="J83" s="56"/>
      <c r="K83" s="62"/>
      <c r="L83" s="62"/>
      <c r="M83" s="81"/>
      <c r="N83" s="62"/>
      <c r="O83" s="82"/>
      <c r="P83" s="88"/>
      <c r="Q83" s="19"/>
    </row>
    <row r="84" spans="1:17" hidden="1" x14ac:dyDescent="0.2">
      <c r="A84" s="3"/>
      <c r="B84" s="11"/>
      <c r="C84" s="142"/>
      <c r="D84" s="296"/>
      <c r="E84" s="123"/>
      <c r="F84" s="55"/>
      <c r="G84" s="63"/>
      <c r="H84" s="56"/>
      <c r="I84" s="61"/>
      <c r="J84" s="56"/>
      <c r="K84" s="62"/>
      <c r="L84" s="62"/>
      <c r="M84" s="81"/>
      <c r="N84" s="62"/>
      <c r="O84" s="82"/>
      <c r="P84" s="88"/>
      <c r="Q84" s="19"/>
    </row>
    <row r="85" spans="1:17" hidden="1" x14ac:dyDescent="0.2">
      <c r="A85" s="3"/>
      <c r="B85" s="11"/>
      <c r="C85" s="142"/>
      <c r="D85" s="296"/>
      <c r="E85" s="123"/>
      <c r="F85" s="55"/>
      <c r="G85" s="63"/>
      <c r="H85" s="56"/>
      <c r="I85" s="61"/>
      <c r="J85" s="56"/>
      <c r="K85" s="62"/>
      <c r="L85" s="62"/>
      <c r="M85" s="81"/>
      <c r="N85" s="62"/>
      <c r="O85" s="82"/>
      <c r="P85" s="88"/>
      <c r="Q85" s="19"/>
    </row>
    <row r="86" spans="1:17" hidden="1" x14ac:dyDescent="0.2">
      <c r="A86" s="3"/>
      <c r="B86" s="11"/>
      <c r="C86" s="142"/>
      <c r="D86" s="296"/>
      <c r="E86" s="123"/>
      <c r="F86" s="55"/>
      <c r="G86" s="63"/>
      <c r="H86" s="56"/>
      <c r="I86" s="61"/>
      <c r="J86" s="56"/>
      <c r="K86" s="62"/>
      <c r="L86" s="62"/>
      <c r="M86" s="81"/>
      <c r="N86" s="62"/>
      <c r="O86" s="82"/>
      <c r="P86" s="88"/>
      <c r="Q86" s="19"/>
    </row>
    <row r="87" spans="1:17" x14ac:dyDescent="0.2">
      <c r="A87" s="14">
        <v>4</v>
      </c>
      <c r="B87" s="13">
        <v>200672</v>
      </c>
      <c r="C87" s="223" t="s">
        <v>330</v>
      </c>
      <c r="D87" s="297" t="s">
        <v>331</v>
      </c>
      <c r="E87" s="108"/>
      <c r="F87" s="109"/>
      <c r="G87" s="110">
        <v>200000</v>
      </c>
      <c r="H87" s="104">
        <v>1400000</v>
      </c>
      <c r="I87" s="92">
        <v>0</v>
      </c>
      <c r="J87" s="104">
        <v>0</v>
      </c>
      <c r="K87" s="113">
        <v>0</v>
      </c>
      <c r="L87" s="113">
        <v>0</v>
      </c>
      <c r="M87" s="439">
        <f>SUM(H87:L87)</f>
        <v>1400000</v>
      </c>
      <c r="N87" s="113"/>
      <c r="O87" s="440">
        <f>N87+M87+G87+F87</f>
        <v>1600000</v>
      </c>
      <c r="P87" s="257" t="s">
        <v>24</v>
      </c>
      <c r="Q87" s="353" t="s">
        <v>335</v>
      </c>
    </row>
    <row r="88" spans="1:17" x14ac:dyDescent="0.2">
      <c r="A88" s="3"/>
      <c r="B88" s="11"/>
      <c r="C88" s="142"/>
      <c r="D88" s="295" t="s">
        <v>332</v>
      </c>
      <c r="E88" s="123"/>
      <c r="F88" s="55"/>
      <c r="G88" s="224" t="s">
        <v>21</v>
      </c>
      <c r="H88" s="228" t="s">
        <v>333</v>
      </c>
      <c r="I88" s="61"/>
      <c r="J88" s="56"/>
      <c r="K88" s="62"/>
      <c r="L88" s="62"/>
      <c r="M88" s="81"/>
      <c r="N88" s="62"/>
      <c r="O88" s="82"/>
      <c r="P88" s="88"/>
      <c r="Q88" s="19" t="s">
        <v>299</v>
      </c>
    </row>
    <row r="89" spans="1:17" x14ac:dyDescent="0.2">
      <c r="A89" s="3"/>
      <c r="B89" s="11"/>
      <c r="C89" s="142"/>
      <c r="D89" s="296"/>
      <c r="E89" s="123"/>
      <c r="F89" s="55"/>
      <c r="G89" s="63"/>
      <c r="H89" s="56"/>
      <c r="I89" s="61"/>
      <c r="J89" s="56"/>
      <c r="K89" s="62"/>
      <c r="L89" s="62"/>
      <c r="M89" s="81"/>
      <c r="N89" s="62"/>
      <c r="O89" s="82"/>
      <c r="P89" s="88"/>
      <c r="Q89" s="19"/>
    </row>
    <row r="90" spans="1:17" x14ac:dyDescent="0.2">
      <c r="A90" s="14">
        <v>4</v>
      </c>
      <c r="B90" s="13">
        <v>200672</v>
      </c>
      <c r="C90" s="223" t="s">
        <v>334</v>
      </c>
      <c r="D90" s="297" t="s">
        <v>331</v>
      </c>
      <c r="E90" s="108"/>
      <c r="F90" s="109"/>
      <c r="G90" s="110">
        <v>200000</v>
      </c>
      <c r="H90" s="104">
        <v>0</v>
      </c>
      <c r="I90" s="92">
        <v>1400000</v>
      </c>
      <c r="J90" s="104">
        <v>0</v>
      </c>
      <c r="K90" s="113">
        <v>0</v>
      </c>
      <c r="L90" s="113">
        <v>0</v>
      </c>
      <c r="M90" s="439">
        <f>SUM(H90:L90)</f>
        <v>1400000</v>
      </c>
      <c r="N90" s="113"/>
      <c r="O90" s="440">
        <f>N90+M90+G90+F90</f>
        <v>1600000</v>
      </c>
      <c r="P90" s="257" t="s">
        <v>24</v>
      </c>
      <c r="Q90" s="353" t="s">
        <v>335</v>
      </c>
    </row>
    <row r="91" spans="1:17" x14ac:dyDescent="0.2">
      <c r="A91" s="3"/>
      <c r="B91" s="11"/>
      <c r="C91" s="142"/>
      <c r="D91" s="295" t="s">
        <v>332</v>
      </c>
      <c r="E91" s="123"/>
      <c r="F91" s="55"/>
      <c r="G91" s="224" t="s">
        <v>21</v>
      </c>
      <c r="H91" s="442"/>
      <c r="I91" s="228" t="s">
        <v>333</v>
      </c>
      <c r="J91" s="56"/>
      <c r="K91" s="62"/>
      <c r="L91" s="62"/>
      <c r="M91" s="81"/>
      <c r="N91" s="62"/>
      <c r="O91" s="82"/>
      <c r="P91" s="88"/>
      <c r="Q91" s="19" t="s">
        <v>299</v>
      </c>
    </row>
    <row r="92" spans="1:17" x14ac:dyDescent="0.2">
      <c r="A92" s="3"/>
      <c r="B92" s="11"/>
      <c r="C92" s="142"/>
      <c r="D92" s="296"/>
      <c r="E92" s="123"/>
      <c r="F92" s="55"/>
      <c r="G92" s="63"/>
      <c r="H92" s="56"/>
      <c r="I92" s="61"/>
      <c r="J92" s="56"/>
      <c r="K92" s="62"/>
      <c r="L92" s="62"/>
      <c r="M92" s="81"/>
      <c r="N92" s="62"/>
      <c r="O92" s="82"/>
      <c r="P92" s="88"/>
      <c r="Q92" s="19"/>
    </row>
    <row r="93" spans="1:17" x14ac:dyDescent="0.2">
      <c r="A93" s="3"/>
      <c r="B93" s="11"/>
      <c r="C93" s="142"/>
      <c r="D93" s="296"/>
      <c r="E93" s="123"/>
      <c r="F93" s="55"/>
      <c r="G93" s="63"/>
      <c r="H93" s="56"/>
      <c r="I93" s="61"/>
      <c r="J93" s="56"/>
      <c r="K93" s="62"/>
      <c r="L93" s="62"/>
      <c r="M93" s="81"/>
      <c r="N93" s="62"/>
      <c r="O93" s="82"/>
      <c r="P93" s="88"/>
      <c r="Q93" s="19"/>
    </row>
    <row r="94" spans="1:17" x14ac:dyDescent="0.2">
      <c r="A94" s="3"/>
      <c r="B94" s="11"/>
      <c r="C94" s="142"/>
      <c r="D94" s="296"/>
      <c r="E94" s="123"/>
      <c r="F94" s="55"/>
      <c r="G94" s="63"/>
      <c r="H94" s="56"/>
      <c r="I94" s="61"/>
      <c r="J94" s="56"/>
      <c r="K94" s="62"/>
      <c r="L94" s="62"/>
      <c r="M94" s="81"/>
      <c r="N94" s="62"/>
      <c r="O94" s="82"/>
      <c r="P94" s="88"/>
      <c r="Q94" s="19"/>
    </row>
    <row r="95" spans="1:17" x14ac:dyDescent="0.2">
      <c r="A95" s="238">
        <v>5</v>
      </c>
      <c r="B95" s="328">
        <v>209246</v>
      </c>
      <c r="C95" s="223" t="s">
        <v>191</v>
      </c>
      <c r="D95" s="297" t="s">
        <v>133</v>
      </c>
      <c r="E95" s="329"/>
      <c r="F95" s="286"/>
      <c r="G95" s="258">
        <v>1579817</v>
      </c>
      <c r="H95" s="259">
        <v>0</v>
      </c>
      <c r="I95" s="243">
        <v>0</v>
      </c>
      <c r="J95" s="259">
        <v>0</v>
      </c>
      <c r="K95" s="288">
        <v>0</v>
      </c>
      <c r="L95" s="288">
        <v>0</v>
      </c>
      <c r="M95" s="326">
        <f>SUM(H95:L95)</f>
        <v>0</v>
      </c>
      <c r="N95" s="330">
        <v>0</v>
      </c>
      <c r="O95" s="331">
        <f>+F95+G95+M95+N95</f>
        <v>1579817</v>
      </c>
      <c r="P95" s="283" t="s">
        <v>24</v>
      </c>
      <c r="Q95" s="353" t="s">
        <v>317</v>
      </c>
    </row>
    <row r="96" spans="1:17" x14ac:dyDescent="0.2">
      <c r="A96" s="222"/>
      <c r="B96" s="250"/>
      <c r="C96" s="220" t="s">
        <v>192</v>
      </c>
      <c r="D96" s="295" t="s">
        <v>193</v>
      </c>
      <c r="E96" s="332"/>
      <c r="F96" s="240"/>
      <c r="G96" s="224" t="s">
        <v>27</v>
      </c>
      <c r="H96" s="228"/>
      <c r="I96" s="230"/>
      <c r="J96" s="228"/>
      <c r="K96" s="229"/>
      <c r="L96" s="229"/>
      <c r="M96" s="333"/>
      <c r="N96" s="230"/>
      <c r="O96" s="334"/>
      <c r="P96" s="244" t="s">
        <v>285</v>
      </c>
      <c r="Q96" s="19" t="s">
        <v>299</v>
      </c>
    </row>
    <row r="97" spans="1:17" x14ac:dyDescent="0.2">
      <c r="A97" s="222"/>
      <c r="B97" s="250"/>
      <c r="C97" s="142"/>
      <c r="D97" s="295" t="s">
        <v>194</v>
      </c>
      <c r="E97" s="332"/>
      <c r="F97" s="240"/>
      <c r="G97" s="224"/>
      <c r="H97" s="228"/>
      <c r="I97" s="230"/>
      <c r="J97" s="228"/>
      <c r="K97" s="229"/>
      <c r="L97" s="229"/>
      <c r="M97" s="333"/>
      <c r="N97" s="229"/>
      <c r="O97" s="334"/>
      <c r="P97" s="244"/>
      <c r="Q97" s="335"/>
    </row>
    <row r="98" spans="1:17" x14ac:dyDescent="0.2">
      <c r="A98" s="14">
        <v>5</v>
      </c>
      <c r="B98" s="14">
        <v>205063</v>
      </c>
      <c r="C98" s="221" t="s">
        <v>219</v>
      </c>
      <c r="D98" s="298" t="s">
        <v>138</v>
      </c>
      <c r="E98" s="126">
        <v>2.25</v>
      </c>
      <c r="F98" s="102">
        <v>13438332</v>
      </c>
      <c r="G98" s="103">
        <v>9784294</v>
      </c>
      <c r="H98" s="259">
        <v>0</v>
      </c>
      <c r="I98" s="243">
        <v>0</v>
      </c>
      <c r="J98" s="104">
        <v>0</v>
      </c>
      <c r="K98" s="105">
        <v>0</v>
      </c>
      <c r="L98" s="105">
        <v>0</v>
      </c>
      <c r="M98" s="58">
        <f>SUM(H98:L98)</f>
        <v>0</v>
      </c>
      <c r="N98" s="59">
        <v>0</v>
      </c>
      <c r="O98" s="60">
        <f>+F98+G98+M98+N98</f>
        <v>23222626</v>
      </c>
      <c r="P98" s="283" t="s">
        <v>105</v>
      </c>
      <c r="Q98" s="353" t="s">
        <v>223</v>
      </c>
    </row>
    <row r="99" spans="1:17" x14ac:dyDescent="0.2">
      <c r="A99" s="3"/>
      <c r="B99" s="3"/>
      <c r="C99" s="242" t="s">
        <v>302</v>
      </c>
      <c r="D99" s="300" t="s">
        <v>126</v>
      </c>
      <c r="E99" s="122"/>
      <c r="F99" s="325" t="s">
        <v>27</v>
      </c>
      <c r="G99" s="241" t="s">
        <v>71</v>
      </c>
      <c r="H99" s="228"/>
      <c r="I99" s="230"/>
      <c r="J99" s="228"/>
      <c r="K99" s="229"/>
      <c r="L99" s="229"/>
      <c r="M99" s="81"/>
      <c r="N99" s="230"/>
      <c r="O99" s="82"/>
      <c r="P99" s="244" t="s">
        <v>218</v>
      </c>
      <c r="Q99" s="19" t="s">
        <v>224</v>
      </c>
    </row>
    <row r="100" spans="1:17" x14ac:dyDescent="0.2">
      <c r="A100" s="10"/>
      <c r="B100" s="10"/>
      <c r="C100" s="426" t="s">
        <v>81</v>
      </c>
      <c r="D100" s="359"/>
      <c r="E100" s="124"/>
      <c r="F100" s="346" t="s">
        <v>318</v>
      </c>
      <c r="G100" s="321" t="s">
        <v>319</v>
      </c>
      <c r="H100" s="323"/>
      <c r="I100" s="264"/>
      <c r="J100" s="265"/>
      <c r="K100" s="270"/>
      <c r="L100" s="270"/>
      <c r="M100" s="90"/>
      <c r="N100" s="270"/>
      <c r="O100" s="91"/>
      <c r="P100" s="358"/>
      <c r="Q100" s="18"/>
    </row>
    <row r="101" spans="1:17" x14ac:dyDescent="0.2">
      <c r="A101" s="3"/>
      <c r="B101" s="3">
        <v>205083</v>
      </c>
      <c r="C101" s="242" t="s">
        <v>220</v>
      </c>
      <c r="D101" s="300" t="s">
        <v>221</v>
      </c>
      <c r="E101" s="122"/>
      <c r="F101" s="98">
        <v>0</v>
      </c>
      <c r="G101" s="241">
        <v>0</v>
      </c>
      <c r="H101" s="228">
        <v>0</v>
      </c>
      <c r="I101" s="230">
        <v>0</v>
      </c>
      <c r="J101" s="228">
        <v>4266000</v>
      </c>
      <c r="K101" s="229">
        <v>0</v>
      </c>
      <c r="L101" s="228">
        <v>0</v>
      </c>
      <c r="M101" s="81">
        <f>SUM(H101:L101)</f>
        <v>4266000</v>
      </c>
      <c r="N101" s="229">
        <v>46716000</v>
      </c>
      <c r="O101" s="82">
        <f>M101+N101</f>
        <v>50982000</v>
      </c>
      <c r="P101" s="385" t="s">
        <v>70</v>
      </c>
      <c r="Q101" s="236" t="s">
        <v>286</v>
      </c>
    </row>
    <row r="102" spans="1:17" ht="26.25" customHeight="1" x14ac:dyDescent="0.2">
      <c r="A102" s="3"/>
      <c r="B102" s="3"/>
      <c r="C102" s="425" t="s">
        <v>245</v>
      </c>
      <c r="D102" s="389" t="s">
        <v>131</v>
      </c>
      <c r="E102" s="122"/>
      <c r="F102" s="98"/>
      <c r="G102" s="241"/>
      <c r="H102" s="384"/>
      <c r="I102" s="388"/>
      <c r="J102" s="228" t="s">
        <v>21</v>
      </c>
      <c r="K102" s="229"/>
      <c r="L102" s="387"/>
      <c r="M102" s="81"/>
      <c r="N102" s="229"/>
      <c r="O102" s="82"/>
      <c r="P102" s="386" t="s">
        <v>222</v>
      </c>
      <c r="Q102" s="19"/>
    </row>
    <row r="103" spans="1:17" ht="18" customHeight="1" x14ac:dyDescent="0.2">
      <c r="A103" s="3"/>
      <c r="B103" s="3"/>
      <c r="C103" s="253"/>
      <c r="D103" s="383"/>
      <c r="E103" s="122"/>
      <c r="F103" s="98"/>
      <c r="G103" s="241"/>
      <c r="H103" s="384"/>
      <c r="I103" s="230"/>
      <c r="J103" s="228"/>
      <c r="K103" s="229"/>
      <c r="L103" s="229"/>
      <c r="M103" s="81"/>
      <c r="N103" s="229"/>
      <c r="O103" s="82"/>
      <c r="P103" s="222" t="s">
        <v>218</v>
      </c>
      <c r="Q103" s="19"/>
    </row>
    <row r="104" spans="1:17" x14ac:dyDescent="0.2">
      <c r="A104" s="14">
        <v>5</v>
      </c>
      <c r="B104" s="238">
        <v>200637</v>
      </c>
      <c r="C104" s="223" t="s">
        <v>265</v>
      </c>
      <c r="D104" s="297" t="s">
        <v>251</v>
      </c>
      <c r="E104" s="108"/>
      <c r="F104" s="109">
        <v>68896</v>
      </c>
      <c r="G104" s="258">
        <v>481104</v>
      </c>
      <c r="H104" s="259">
        <v>0</v>
      </c>
      <c r="I104" s="243">
        <v>0</v>
      </c>
      <c r="J104" s="405">
        <v>0</v>
      </c>
      <c r="K104" s="260">
        <v>0</v>
      </c>
      <c r="L104" s="260">
        <v>0</v>
      </c>
      <c r="M104" s="326">
        <f>SUM(H104:L104)</f>
        <v>0</v>
      </c>
      <c r="N104" s="288">
        <v>0</v>
      </c>
      <c r="O104" s="331">
        <f>M104+G104+F104</f>
        <v>550000</v>
      </c>
      <c r="P104" s="257" t="s">
        <v>24</v>
      </c>
      <c r="Q104" s="406" t="s">
        <v>287</v>
      </c>
    </row>
    <row r="105" spans="1:17" x14ac:dyDescent="0.2">
      <c r="A105" s="3"/>
      <c r="B105" s="3"/>
      <c r="C105" s="132"/>
      <c r="D105" s="295"/>
      <c r="E105" s="123"/>
      <c r="F105" s="55"/>
      <c r="G105" s="74" t="s">
        <v>320</v>
      </c>
      <c r="I105" s="96"/>
      <c r="J105" s="64"/>
      <c r="K105" s="99"/>
      <c r="L105" s="99"/>
      <c r="M105" s="136"/>
      <c r="N105" s="62"/>
      <c r="O105" s="139"/>
      <c r="P105" s="88"/>
      <c r="Q105" s="19" t="s">
        <v>58</v>
      </c>
    </row>
    <row r="106" spans="1:17" x14ac:dyDescent="0.2">
      <c r="A106" s="3"/>
      <c r="B106" s="3"/>
      <c r="C106" s="132"/>
      <c r="D106" s="295"/>
      <c r="E106" s="123"/>
      <c r="F106" s="55"/>
      <c r="G106" s="137"/>
      <c r="H106" s="74"/>
      <c r="I106" s="96"/>
      <c r="J106" s="64"/>
      <c r="K106" s="95"/>
      <c r="L106" s="95"/>
      <c r="M106" s="136"/>
      <c r="N106" s="62"/>
      <c r="O106" s="139"/>
      <c r="P106" s="88"/>
      <c r="Q106" s="19"/>
    </row>
    <row r="107" spans="1:17" x14ac:dyDescent="0.2">
      <c r="A107" s="3"/>
      <c r="B107" s="3"/>
      <c r="C107" s="220" t="s">
        <v>264</v>
      </c>
      <c r="D107" s="295"/>
      <c r="E107" s="123"/>
      <c r="F107" s="55"/>
      <c r="G107" s="137"/>
      <c r="H107" s="74">
        <v>0</v>
      </c>
      <c r="I107" s="230">
        <v>150000</v>
      </c>
      <c r="J107" s="441">
        <v>400000</v>
      </c>
      <c r="K107" s="245">
        <v>0</v>
      </c>
      <c r="L107" s="245"/>
      <c r="M107" s="246">
        <f>SUM(H107:L107)</f>
        <v>550000</v>
      </c>
      <c r="N107" s="229">
        <v>0</v>
      </c>
      <c r="O107" s="247">
        <f>M107</f>
        <v>550000</v>
      </c>
      <c r="P107" s="88"/>
      <c r="Q107" s="19"/>
    </row>
    <row r="108" spans="1:17" x14ac:dyDescent="0.2">
      <c r="A108" s="3"/>
      <c r="B108" s="3"/>
      <c r="C108" s="132"/>
      <c r="D108" s="295"/>
      <c r="E108" s="123"/>
      <c r="F108" s="55"/>
      <c r="G108" s="137"/>
      <c r="H108" s="74"/>
      <c r="I108" s="230" t="s">
        <v>21</v>
      </c>
      <c r="J108" s="441" t="s">
        <v>20</v>
      </c>
      <c r="K108" s="99"/>
      <c r="L108" s="99"/>
      <c r="M108" s="136"/>
      <c r="N108" s="62"/>
      <c r="O108" s="139"/>
      <c r="P108" s="88"/>
      <c r="Q108" s="19"/>
    </row>
    <row r="109" spans="1:17" x14ac:dyDescent="0.2">
      <c r="A109" s="238">
        <v>3</v>
      </c>
      <c r="B109" s="328">
        <v>205028</v>
      </c>
      <c r="C109" s="223" t="s">
        <v>225</v>
      </c>
      <c r="D109" s="297" t="s">
        <v>241</v>
      </c>
      <c r="E109" s="329"/>
      <c r="F109" s="286">
        <v>88116</v>
      </c>
      <c r="G109" s="258">
        <v>2371883</v>
      </c>
      <c r="H109" s="287">
        <v>1000000</v>
      </c>
      <c r="I109" s="243">
        <v>12000000</v>
      </c>
      <c r="J109" s="287">
        <v>0</v>
      </c>
      <c r="K109" s="288">
        <v>0</v>
      </c>
      <c r="L109" s="288">
        <v>0</v>
      </c>
      <c r="M109" s="326">
        <f>SUM(H109:L109)</f>
        <v>13000000</v>
      </c>
      <c r="N109" s="330">
        <v>400000</v>
      </c>
      <c r="O109" s="331">
        <f>+F109+G109+M109+N109</f>
        <v>15859999</v>
      </c>
      <c r="P109" s="238" t="s">
        <v>24</v>
      </c>
      <c r="Q109" s="236" t="s">
        <v>223</v>
      </c>
    </row>
    <row r="110" spans="1:17" ht="25.5" x14ac:dyDescent="0.2">
      <c r="A110" s="222"/>
      <c r="B110" s="250"/>
      <c r="C110" s="398" t="s">
        <v>226</v>
      </c>
      <c r="D110" s="295" t="s">
        <v>242</v>
      </c>
      <c r="E110" s="332"/>
      <c r="F110" s="240" t="s">
        <v>240</v>
      </c>
      <c r="G110" s="224" t="s">
        <v>27</v>
      </c>
      <c r="H110" s="208" t="s">
        <v>22</v>
      </c>
      <c r="I110" s="230" t="s">
        <v>42</v>
      </c>
      <c r="J110" s="208"/>
      <c r="K110" s="229"/>
      <c r="L110" s="229"/>
      <c r="M110" s="70"/>
      <c r="N110" s="229" t="s">
        <v>30</v>
      </c>
      <c r="O110" s="71"/>
      <c r="P110" s="222"/>
      <c r="Q110" s="19" t="s">
        <v>224</v>
      </c>
    </row>
    <row r="111" spans="1:17" x14ac:dyDescent="0.2">
      <c r="A111" s="222"/>
      <c r="B111" s="250"/>
      <c r="C111" s="142"/>
      <c r="D111" s="295" t="s">
        <v>243</v>
      </c>
      <c r="E111" s="332"/>
      <c r="F111" s="240"/>
      <c r="G111" s="224"/>
      <c r="H111" s="228"/>
      <c r="I111" s="230"/>
      <c r="J111" s="228"/>
      <c r="K111" s="229"/>
      <c r="L111" s="229"/>
      <c r="M111" s="70"/>
      <c r="N111" s="229"/>
      <c r="O111" s="71"/>
      <c r="P111" s="222"/>
      <c r="Q111" s="335"/>
    </row>
    <row r="112" spans="1:17" ht="24.75" customHeight="1" x14ac:dyDescent="0.2">
      <c r="A112" s="282"/>
      <c r="B112" s="354"/>
      <c r="C112" s="267"/>
      <c r="D112" s="295" t="s">
        <v>244</v>
      </c>
      <c r="E112" s="355"/>
      <c r="F112" s="269"/>
      <c r="G112" s="248"/>
      <c r="H112" s="265"/>
      <c r="I112" s="264"/>
      <c r="J112" s="265"/>
      <c r="K112" s="270"/>
      <c r="L112" s="270"/>
      <c r="M112" s="401"/>
      <c r="N112" s="270"/>
      <c r="O112" s="402"/>
      <c r="P112" s="282"/>
      <c r="Q112" s="403"/>
    </row>
    <row r="113" spans="1:17" ht="12.75" customHeight="1" x14ac:dyDescent="0.2">
      <c r="A113" s="238" t="s">
        <v>76</v>
      </c>
      <c r="B113" s="13">
        <v>240613</v>
      </c>
      <c r="C113" s="8" t="s">
        <v>31</v>
      </c>
      <c r="D113" s="297" t="s">
        <v>140</v>
      </c>
      <c r="E113" s="108">
        <v>1.73</v>
      </c>
      <c r="F113" s="109">
        <v>2912</v>
      </c>
      <c r="G113" s="110">
        <v>2347088</v>
      </c>
      <c r="H113" s="57">
        <v>0</v>
      </c>
      <c r="I113" s="327">
        <v>0</v>
      </c>
      <c r="J113" s="327">
        <v>20025000</v>
      </c>
      <c r="K113" s="260"/>
      <c r="L113" s="260">
        <v>519000</v>
      </c>
      <c r="M113" s="326">
        <f>SUM(H113:L113)</f>
        <v>20544000</v>
      </c>
      <c r="N113" s="330">
        <v>0</v>
      </c>
      <c r="O113" s="331">
        <f>+F113+G113+M113+N113</f>
        <v>22894000</v>
      </c>
      <c r="P113" s="283" t="s">
        <v>26</v>
      </c>
      <c r="Q113" s="17" t="s">
        <v>41</v>
      </c>
    </row>
    <row r="114" spans="1:17" ht="12.75" customHeight="1" x14ac:dyDescent="0.2">
      <c r="A114" s="3"/>
      <c r="B114" s="11"/>
      <c r="C114" s="220" t="s">
        <v>82</v>
      </c>
      <c r="D114" s="295" t="s">
        <v>141</v>
      </c>
      <c r="E114" s="123"/>
      <c r="F114" s="55"/>
      <c r="G114" s="224" t="s">
        <v>97</v>
      </c>
      <c r="H114" s="230"/>
      <c r="I114" s="208"/>
      <c r="J114" s="208" t="s">
        <v>42</v>
      </c>
      <c r="K114" s="229"/>
      <c r="L114" s="229" t="s">
        <v>30</v>
      </c>
      <c r="M114" s="333"/>
      <c r="N114" s="230"/>
      <c r="O114" s="334"/>
      <c r="P114" s="360" t="s">
        <v>235</v>
      </c>
      <c r="Q114" s="164" t="s">
        <v>61</v>
      </c>
    </row>
    <row r="115" spans="1:17" ht="12.75" customHeight="1" x14ac:dyDescent="0.2">
      <c r="A115" s="27"/>
      <c r="B115" s="11"/>
      <c r="C115" s="220" t="s">
        <v>83</v>
      </c>
      <c r="D115" s="295" t="s">
        <v>142</v>
      </c>
      <c r="E115" s="123"/>
      <c r="F115" s="55"/>
      <c r="G115" s="63"/>
      <c r="H115" s="61"/>
      <c r="I115" s="56"/>
      <c r="J115" s="61"/>
      <c r="K115" s="61"/>
      <c r="L115" s="56"/>
      <c r="M115" s="81"/>
      <c r="N115" s="229"/>
      <c r="O115" s="82"/>
      <c r="P115" s="360" t="s">
        <v>236</v>
      </c>
      <c r="Q115" s="164"/>
    </row>
    <row r="116" spans="1:17" ht="12.75" customHeight="1" x14ac:dyDescent="0.2">
      <c r="A116" s="396">
        <v>2</v>
      </c>
      <c r="B116" s="13">
        <v>205081</v>
      </c>
      <c r="C116" s="252" t="s">
        <v>248</v>
      </c>
      <c r="D116" s="297" t="s">
        <v>143</v>
      </c>
      <c r="E116" s="108">
        <v>1.25</v>
      </c>
      <c r="F116" s="109">
        <v>9244179</v>
      </c>
      <c r="G116" s="258">
        <v>561502</v>
      </c>
      <c r="H116" s="287">
        <v>0</v>
      </c>
      <c r="I116" s="259">
        <v>0</v>
      </c>
      <c r="J116" s="243">
        <v>1450000</v>
      </c>
      <c r="K116" s="243">
        <v>0</v>
      </c>
      <c r="L116" s="259">
        <v>0</v>
      </c>
      <c r="M116" s="326">
        <f>SUM(H116:L116)</f>
        <v>1450000</v>
      </c>
      <c r="N116" s="330">
        <v>22044000</v>
      </c>
      <c r="O116" s="331">
        <f>+F116+G116+M116+N116</f>
        <v>33299681</v>
      </c>
      <c r="P116" s="283" t="s">
        <v>25</v>
      </c>
      <c r="Q116" s="17" t="s">
        <v>41</v>
      </c>
    </row>
    <row r="117" spans="1:17" ht="12.75" customHeight="1" x14ac:dyDescent="0.2">
      <c r="A117" s="27"/>
      <c r="B117" s="11"/>
      <c r="C117" s="231" t="s">
        <v>249</v>
      </c>
      <c r="D117" s="295" t="s">
        <v>144</v>
      </c>
      <c r="E117" s="123"/>
      <c r="F117" s="240" t="s">
        <v>27</v>
      </c>
      <c r="G117" s="224" t="s">
        <v>22</v>
      </c>
      <c r="H117" s="208"/>
      <c r="I117" s="228"/>
      <c r="J117" s="230" t="s">
        <v>21</v>
      </c>
      <c r="K117" s="230"/>
      <c r="L117" s="228"/>
      <c r="M117" s="333"/>
      <c r="N117" s="229"/>
      <c r="O117" s="334"/>
      <c r="P117" s="360"/>
      <c r="Q117" s="164" t="s">
        <v>61</v>
      </c>
    </row>
    <row r="118" spans="1:17" ht="12.75" customHeight="1" x14ac:dyDescent="0.2">
      <c r="A118" s="27"/>
      <c r="B118" s="11"/>
      <c r="C118" s="231" t="s">
        <v>78</v>
      </c>
      <c r="D118" s="295" t="s">
        <v>139</v>
      </c>
      <c r="E118" s="123"/>
      <c r="F118" s="55"/>
      <c r="G118" s="63"/>
      <c r="H118" s="53"/>
      <c r="I118" s="56"/>
      <c r="J118" s="61"/>
      <c r="K118" s="61"/>
      <c r="L118" s="56"/>
      <c r="M118" s="81"/>
      <c r="N118" s="62"/>
      <c r="O118" s="82"/>
      <c r="P118" s="87"/>
      <c r="Q118" s="164"/>
    </row>
    <row r="119" spans="1:17" ht="12.75" customHeight="1" x14ac:dyDescent="0.2">
      <c r="A119" s="255"/>
      <c r="B119" s="12"/>
      <c r="C119" s="361"/>
      <c r="D119" s="303" t="s">
        <v>132</v>
      </c>
      <c r="E119" s="125"/>
      <c r="F119" s="72"/>
      <c r="G119" s="73"/>
      <c r="H119" s="65"/>
      <c r="I119" s="66"/>
      <c r="J119" s="67"/>
      <c r="K119" s="67"/>
      <c r="L119" s="66"/>
      <c r="M119" s="90"/>
      <c r="N119" s="68"/>
      <c r="O119" s="91"/>
      <c r="P119" s="101"/>
      <c r="Q119" s="172"/>
    </row>
    <row r="120" spans="1:17" ht="12.75" customHeight="1" x14ac:dyDescent="0.2">
      <c r="A120" s="250" t="s">
        <v>23</v>
      </c>
      <c r="B120" s="11">
        <v>206759</v>
      </c>
      <c r="C120" s="154" t="s">
        <v>43</v>
      </c>
      <c r="D120" s="295" t="s">
        <v>145</v>
      </c>
      <c r="E120" s="123"/>
      <c r="F120" s="55">
        <v>4707142</v>
      </c>
      <c r="G120" s="63">
        <v>1434190</v>
      </c>
      <c r="H120" s="53">
        <v>750000</v>
      </c>
      <c r="I120" s="54">
        <v>750000</v>
      </c>
      <c r="J120" s="80">
        <v>750000</v>
      </c>
      <c r="K120" s="97">
        <v>750000</v>
      </c>
      <c r="L120" s="245">
        <v>750000</v>
      </c>
      <c r="M120" s="51">
        <f>SUM(H120:L120)</f>
        <v>3750000</v>
      </c>
      <c r="N120" s="48">
        <v>0</v>
      </c>
      <c r="O120" s="52">
        <f>+F120+G120+M120+N120</f>
        <v>9891332</v>
      </c>
      <c r="P120" s="120" t="s">
        <v>24</v>
      </c>
      <c r="Q120" s="148" t="s">
        <v>195</v>
      </c>
    </row>
    <row r="121" spans="1:17" ht="12.75" customHeight="1" x14ac:dyDescent="0.2">
      <c r="A121" s="11"/>
      <c r="B121" s="11"/>
      <c r="C121" s="231" t="s">
        <v>106</v>
      </c>
      <c r="D121" s="295" t="s">
        <v>146</v>
      </c>
      <c r="E121" s="123"/>
      <c r="F121" s="240" t="s">
        <v>20</v>
      </c>
      <c r="G121" s="224" t="s">
        <v>20</v>
      </c>
      <c r="H121" s="117" t="s">
        <v>20</v>
      </c>
      <c r="I121" s="61" t="s">
        <v>20</v>
      </c>
      <c r="J121" s="208" t="s">
        <v>20</v>
      </c>
      <c r="K121" s="229" t="s">
        <v>20</v>
      </c>
      <c r="L121" s="229" t="s">
        <v>20</v>
      </c>
      <c r="M121" s="81"/>
      <c r="N121" s="62"/>
      <c r="O121" s="82"/>
      <c r="P121" s="120"/>
      <c r="Q121" s="19" t="s">
        <v>196</v>
      </c>
    </row>
    <row r="122" spans="1:17" ht="12.75" customHeight="1" x14ac:dyDescent="0.2">
      <c r="A122" s="11"/>
      <c r="B122" s="11"/>
      <c r="C122" s="231" t="s">
        <v>107</v>
      </c>
      <c r="D122" s="295" t="s">
        <v>121</v>
      </c>
      <c r="E122" s="123"/>
      <c r="F122" s="240"/>
      <c r="G122" s="224"/>
      <c r="H122" s="117"/>
      <c r="I122" s="61"/>
      <c r="J122" s="117"/>
      <c r="K122" s="62"/>
      <c r="L122" s="62"/>
      <c r="M122" s="81"/>
      <c r="N122" s="62"/>
      <c r="O122" s="82"/>
      <c r="P122" s="120"/>
      <c r="Q122" s="164"/>
    </row>
    <row r="123" spans="1:17" ht="12.75" customHeight="1" x14ac:dyDescent="0.2">
      <c r="A123" s="238">
        <v>5</v>
      </c>
      <c r="B123" s="328">
        <v>200614</v>
      </c>
      <c r="C123" s="223" t="s">
        <v>197</v>
      </c>
      <c r="D123" s="297" t="s">
        <v>133</v>
      </c>
      <c r="E123" s="329"/>
      <c r="F123" s="286">
        <v>0</v>
      </c>
      <c r="G123" s="258">
        <v>550000</v>
      </c>
      <c r="H123" s="259">
        <v>0</v>
      </c>
      <c r="I123" s="243">
        <v>1440000</v>
      </c>
      <c r="J123" s="259">
        <v>0</v>
      </c>
      <c r="K123" s="288">
        <v>0</v>
      </c>
      <c r="L123" s="288">
        <v>0</v>
      </c>
      <c r="M123" s="326">
        <f>SUM(H123:L123)</f>
        <v>1440000</v>
      </c>
      <c r="N123" s="330">
        <v>0</v>
      </c>
      <c r="O123" s="331">
        <f>+F123+G123+M123+N123</f>
        <v>1990000</v>
      </c>
      <c r="P123" s="283" t="s">
        <v>24</v>
      </c>
      <c r="Q123" s="423" t="s">
        <v>298</v>
      </c>
    </row>
    <row r="124" spans="1:17" ht="14.25" customHeight="1" x14ac:dyDescent="0.2">
      <c r="A124" s="282"/>
      <c r="B124" s="354"/>
      <c r="C124" s="267"/>
      <c r="D124" s="303" t="s">
        <v>194</v>
      </c>
      <c r="E124" s="355"/>
      <c r="F124" s="269"/>
      <c r="G124" s="248" t="s">
        <v>321</v>
      </c>
      <c r="H124" s="265"/>
      <c r="I124" s="264" t="s">
        <v>42</v>
      </c>
      <c r="J124" s="265"/>
      <c r="K124" s="270"/>
      <c r="L124" s="270"/>
      <c r="M124" s="356"/>
      <c r="N124" s="270"/>
      <c r="O124" s="357"/>
      <c r="P124" s="358" t="s">
        <v>218</v>
      </c>
      <c r="Q124" s="19" t="s">
        <v>299</v>
      </c>
    </row>
    <row r="125" spans="1:17" x14ac:dyDescent="0.2">
      <c r="A125" s="3">
        <v>2</v>
      </c>
      <c r="B125" s="11">
        <v>204053</v>
      </c>
      <c r="C125" s="6" t="s">
        <v>3</v>
      </c>
      <c r="D125" s="295" t="s">
        <v>147</v>
      </c>
      <c r="E125" s="123">
        <v>3.5</v>
      </c>
      <c r="F125" s="55">
        <v>7887051</v>
      </c>
      <c r="G125" s="63">
        <v>22097224</v>
      </c>
      <c r="H125" s="53">
        <v>20900000</v>
      </c>
      <c r="I125" s="54">
        <v>20930000</v>
      </c>
      <c r="J125" s="229">
        <v>0</v>
      </c>
      <c r="K125" s="229">
        <v>31720000</v>
      </c>
      <c r="L125" s="229">
        <v>0</v>
      </c>
      <c r="M125" s="246">
        <f>SUM(H125:L125)</f>
        <v>73550000</v>
      </c>
      <c r="N125" s="239">
        <v>1050000</v>
      </c>
      <c r="O125" s="247">
        <f>+F125+G125+M125+N125</f>
        <v>104584275</v>
      </c>
      <c r="P125" s="360" t="s">
        <v>237</v>
      </c>
      <c r="Q125" s="236" t="s">
        <v>223</v>
      </c>
    </row>
    <row r="126" spans="1:17" x14ac:dyDescent="0.2">
      <c r="A126" s="3"/>
      <c r="B126" s="11"/>
      <c r="C126" s="220" t="s">
        <v>301</v>
      </c>
      <c r="D126" s="295" t="s">
        <v>148</v>
      </c>
      <c r="E126" s="123"/>
      <c r="F126" s="55" t="s">
        <v>27</v>
      </c>
      <c r="G126" s="63" t="s">
        <v>27</v>
      </c>
      <c r="H126" s="208" t="s">
        <v>22</v>
      </c>
      <c r="I126" s="230" t="s">
        <v>42</v>
      </c>
      <c r="J126" s="229">
        <v>0</v>
      </c>
      <c r="K126" s="229" t="s">
        <v>42</v>
      </c>
      <c r="L126" s="229">
        <v>0</v>
      </c>
      <c r="M126" s="70"/>
      <c r="N126" s="230" t="s">
        <v>30</v>
      </c>
      <c r="O126" s="71"/>
      <c r="P126" s="244" t="s">
        <v>235</v>
      </c>
      <c r="Q126" s="19" t="s">
        <v>224</v>
      </c>
    </row>
    <row r="127" spans="1:17" x14ac:dyDescent="0.2">
      <c r="A127" s="3"/>
      <c r="B127" s="11"/>
      <c r="C127" s="220" t="s">
        <v>84</v>
      </c>
      <c r="D127" s="295" t="s">
        <v>132</v>
      </c>
      <c r="E127" s="123"/>
      <c r="F127" s="55"/>
      <c r="G127" s="63"/>
      <c r="H127" s="208" t="s">
        <v>42</v>
      </c>
      <c r="I127" s="79"/>
      <c r="J127" s="117"/>
      <c r="K127" s="100"/>
      <c r="L127" s="100"/>
      <c r="M127" s="70"/>
      <c r="N127" s="100"/>
      <c r="O127" s="71"/>
      <c r="P127" s="89"/>
      <c r="Q127" s="19"/>
    </row>
    <row r="128" spans="1:17" x14ac:dyDescent="0.2">
      <c r="A128" s="3"/>
      <c r="B128" s="11"/>
      <c r="C128" s="132"/>
      <c r="D128" s="295"/>
      <c r="E128" s="123"/>
      <c r="F128" s="55"/>
      <c r="G128" s="63"/>
      <c r="H128" s="56"/>
      <c r="I128" s="79"/>
      <c r="J128" s="75"/>
      <c r="K128" s="100"/>
      <c r="L128" s="100"/>
      <c r="M128" s="70"/>
      <c r="N128" s="100"/>
      <c r="O128" s="71"/>
      <c r="P128" s="89"/>
      <c r="Q128" s="19"/>
    </row>
    <row r="129" spans="1:17" x14ac:dyDescent="0.2">
      <c r="A129" s="238" t="s">
        <v>77</v>
      </c>
      <c r="B129" s="328">
        <v>205818</v>
      </c>
      <c r="C129" s="252" t="s">
        <v>171</v>
      </c>
      <c r="D129" s="297" t="s">
        <v>149</v>
      </c>
      <c r="E129" s="329"/>
      <c r="F129" s="286">
        <v>151275</v>
      </c>
      <c r="G129" s="258">
        <v>150000</v>
      </c>
      <c r="H129" s="259">
        <v>150000</v>
      </c>
      <c r="I129" s="243">
        <v>150000</v>
      </c>
      <c r="J129" s="259">
        <v>150000</v>
      </c>
      <c r="K129" s="288">
        <v>150000</v>
      </c>
      <c r="L129" s="288">
        <v>150000</v>
      </c>
      <c r="M129" s="326">
        <f>SUM(H129:L129)</f>
        <v>750000</v>
      </c>
      <c r="N129" s="330">
        <v>0</v>
      </c>
      <c r="O129" s="331">
        <f>+F129+G129+M129+N129</f>
        <v>1051275</v>
      </c>
      <c r="P129" s="283" t="s">
        <v>28</v>
      </c>
      <c r="Q129" s="251" t="s">
        <v>65</v>
      </c>
    </row>
    <row r="130" spans="1:17" x14ac:dyDescent="0.2">
      <c r="A130" s="222"/>
      <c r="B130" s="250"/>
      <c r="C130" s="231" t="s">
        <v>172</v>
      </c>
      <c r="D130" s="295" t="s">
        <v>150</v>
      </c>
      <c r="E130" s="332"/>
      <c r="F130" s="240"/>
      <c r="G130" s="224" t="s">
        <v>20</v>
      </c>
      <c r="H130" s="228" t="s">
        <v>20</v>
      </c>
      <c r="I130" s="230" t="s">
        <v>20</v>
      </c>
      <c r="J130" s="228" t="s">
        <v>20</v>
      </c>
      <c r="K130" s="229" t="s">
        <v>20</v>
      </c>
      <c r="L130" s="229" t="s">
        <v>20</v>
      </c>
      <c r="M130" s="333"/>
      <c r="N130" s="230"/>
      <c r="O130" s="334"/>
      <c r="P130" s="244" t="s">
        <v>29</v>
      </c>
      <c r="Q130" s="19" t="s">
        <v>66</v>
      </c>
    </row>
    <row r="131" spans="1:17" x14ac:dyDescent="0.2">
      <c r="A131" s="222"/>
      <c r="B131" s="250"/>
      <c r="C131" s="220" t="s">
        <v>173</v>
      </c>
      <c r="D131" s="295" t="s">
        <v>121</v>
      </c>
      <c r="E131" s="332"/>
      <c r="F131" s="240"/>
      <c r="G131" s="224"/>
      <c r="H131" s="228"/>
      <c r="I131" s="230"/>
      <c r="J131" s="228"/>
      <c r="K131" s="229"/>
      <c r="L131" s="229"/>
      <c r="M131" s="333"/>
      <c r="N131" s="230"/>
      <c r="O131" s="334"/>
      <c r="P131" s="244"/>
      <c r="Q131" s="335"/>
    </row>
    <row r="132" spans="1:17" x14ac:dyDescent="0.2">
      <c r="A132" s="238" t="s">
        <v>77</v>
      </c>
      <c r="B132" s="13">
        <v>200615</v>
      </c>
      <c r="C132" s="252" t="s">
        <v>85</v>
      </c>
      <c r="D132" s="297" t="s">
        <v>149</v>
      </c>
      <c r="E132" s="108"/>
      <c r="F132" s="109">
        <v>0</v>
      </c>
      <c r="G132" s="110">
        <v>0</v>
      </c>
      <c r="H132" s="104">
        <v>0</v>
      </c>
      <c r="I132" s="92">
        <v>250000</v>
      </c>
      <c r="J132" s="104">
        <v>0</v>
      </c>
      <c r="K132" s="113">
        <v>13000000</v>
      </c>
      <c r="L132" s="113">
        <v>0</v>
      </c>
      <c r="M132" s="58">
        <f>SUM(H132:L132)</f>
        <v>13250000</v>
      </c>
      <c r="N132" s="59">
        <v>0</v>
      </c>
      <c r="O132" s="60">
        <f>+F132+G132+M132+N132</f>
        <v>13250000</v>
      </c>
      <c r="P132" s="106" t="s">
        <v>28</v>
      </c>
      <c r="Q132" s="251" t="s">
        <v>65</v>
      </c>
    </row>
    <row r="133" spans="1:17" x14ac:dyDescent="0.2">
      <c r="A133" s="3"/>
      <c r="B133" s="11"/>
      <c r="C133" s="9" t="s">
        <v>40</v>
      </c>
      <c r="D133" s="295" t="s">
        <v>150</v>
      </c>
      <c r="E133" s="123"/>
      <c r="F133" s="55"/>
      <c r="G133" s="63"/>
      <c r="H133" s="228"/>
      <c r="I133" s="230" t="s">
        <v>240</v>
      </c>
      <c r="J133" s="228"/>
      <c r="K133" s="229" t="s">
        <v>20</v>
      </c>
      <c r="L133" s="229"/>
      <c r="M133" s="81"/>
      <c r="N133" s="230"/>
      <c r="O133" s="82"/>
      <c r="P133" s="88" t="s">
        <v>29</v>
      </c>
      <c r="Q133" s="19" t="s">
        <v>66</v>
      </c>
    </row>
    <row r="134" spans="1:17" ht="13.5" thickBot="1" x14ac:dyDescent="0.25">
      <c r="A134" s="3"/>
      <c r="B134" s="11"/>
      <c r="C134" s="142"/>
      <c r="D134" s="295" t="s">
        <v>121</v>
      </c>
      <c r="E134" s="123"/>
      <c r="F134" s="55"/>
      <c r="G134" s="63"/>
      <c r="H134" s="56"/>
      <c r="I134" s="61"/>
      <c r="J134" s="228"/>
      <c r="K134" s="229"/>
      <c r="L134" s="229"/>
      <c r="M134" s="81"/>
      <c r="N134" s="230"/>
      <c r="O134" s="82"/>
      <c r="P134" s="88"/>
      <c r="Q134" s="19"/>
    </row>
    <row r="135" spans="1:17" ht="13.5" thickBot="1" x14ac:dyDescent="0.25">
      <c r="A135" s="155"/>
      <c r="B135" s="156"/>
      <c r="C135" s="232" t="s">
        <v>57</v>
      </c>
      <c r="D135" s="302"/>
      <c r="E135" s="285"/>
      <c r="F135" s="293">
        <f>SUM(F7:F134)</f>
        <v>122530756.62</v>
      </c>
      <c r="G135" s="293">
        <f>SUM(G7:G134)</f>
        <v>135302014</v>
      </c>
      <c r="H135" s="399">
        <f>SUM(H7:H134)-H16</f>
        <v>76367987</v>
      </c>
      <c r="I135" s="399">
        <f>SUM(I7:I134)-I16</f>
        <v>63007852</v>
      </c>
      <c r="J135" s="399">
        <f>SUM(J7:J134)-J16</f>
        <v>89060588</v>
      </c>
      <c r="K135" s="399">
        <f>SUM(K7:K134)-K16</f>
        <v>63415308</v>
      </c>
      <c r="L135" s="399">
        <f>SUM(L7:L134)-L16</f>
        <v>8568367</v>
      </c>
      <c r="M135" s="293">
        <f>SUM(H135:L135)</f>
        <v>300420102</v>
      </c>
      <c r="N135" s="293">
        <f>SUM(N7:N134)</f>
        <v>284141510</v>
      </c>
      <c r="O135" s="293">
        <f>SUM(O7:O134)</f>
        <v>828548324.62</v>
      </c>
      <c r="P135" s="158"/>
      <c r="Q135" s="159"/>
    </row>
    <row r="136" spans="1:17" ht="13.5" thickBot="1" x14ac:dyDescent="0.25">
      <c r="A136" s="188"/>
      <c r="B136" s="188"/>
      <c r="C136" s="189" t="s">
        <v>45</v>
      </c>
      <c r="D136" s="294"/>
      <c r="E136" s="190"/>
      <c r="F136" s="191"/>
      <c r="G136" s="192"/>
      <c r="H136" s="193"/>
      <c r="I136" s="194"/>
      <c r="J136" s="195"/>
      <c r="K136" s="196"/>
      <c r="L136" s="196"/>
      <c r="M136" s="197"/>
      <c r="N136" s="198"/>
      <c r="O136" s="199"/>
      <c r="P136" s="200"/>
      <c r="Q136" s="201"/>
    </row>
    <row r="137" spans="1:17" x14ac:dyDescent="0.2">
      <c r="A137" s="14" t="s">
        <v>46</v>
      </c>
      <c r="B137" s="13">
        <v>404683</v>
      </c>
      <c r="C137" s="153" t="s">
        <v>47</v>
      </c>
      <c r="D137" s="297" t="s">
        <v>151</v>
      </c>
      <c r="E137" s="108"/>
      <c r="F137" s="165">
        <v>50957652</v>
      </c>
      <c r="G137" s="166">
        <v>3621985</v>
      </c>
      <c r="H137" s="121">
        <v>2900000</v>
      </c>
      <c r="I137" s="118">
        <v>4000000</v>
      </c>
      <c r="J137" s="115">
        <v>4000000</v>
      </c>
      <c r="K137" s="152">
        <v>4000000</v>
      </c>
      <c r="L137" s="288">
        <v>4000000</v>
      </c>
      <c r="M137" s="51">
        <f>SUM(H137:L137)</f>
        <v>18900000</v>
      </c>
      <c r="N137" s="59">
        <v>0</v>
      </c>
      <c r="O137" s="60">
        <f>+F137+G137+M137+N137</f>
        <v>73479637</v>
      </c>
      <c r="P137" s="114" t="s">
        <v>24</v>
      </c>
      <c r="Q137" s="167" t="s">
        <v>89</v>
      </c>
    </row>
    <row r="138" spans="1:17" x14ac:dyDescent="0.2">
      <c r="A138" s="3"/>
      <c r="B138" s="11"/>
      <c r="C138" s="26" t="s">
        <v>48</v>
      </c>
      <c r="D138" s="295" t="s">
        <v>152</v>
      </c>
      <c r="E138" s="123"/>
      <c r="F138" s="160" t="s">
        <v>20</v>
      </c>
      <c r="G138" s="161" t="s">
        <v>20</v>
      </c>
      <c r="H138" s="117" t="s">
        <v>20</v>
      </c>
      <c r="I138" s="79" t="s">
        <v>20</v>
      </c>
      <c r="J138" s="117" t="s">
        <v>20</v>
      </c>
      <c r="K138" s="100" t="s">
        <v>20</v>
      </c>
      <c r="L138" s="229" t="s">
        <v>20</v>
      </c>
      <c r="M138" s="163"/>
      <c r="N138" s="100"/>
      <c r="O138" s="93"/>
      <c r="P138" s="120"/>
      <c r="Q138" s="149" t="s">
        <v>88</v>
      </c>
    </row>
    <row r="139" spans="1:17" x14ac:dyDescent="0.2">
      <c r="A139" s="10"/>
      <c r="B139" s="12"/>
      <c r="C139" s="362" t="s">
        <v>49</v>
      </c>
      <c r="D139" s="303"/>
      <c r="E139" s="125"/>
      <c r="F139" s="151"/>
      <c r="G139" s="135"/>
      <c r="H139" s="112"/>
      <c r="I139" s="69"/>
      <c r="J139" s="83"/>
      <c r="K139" s="133"/>
      <c r="L139" s="133"/>
      <c r="M139" s="134"/>
      <c r="N139" s="68"/>
      <c r="O139" s="140"/>
      <c r="P139" s="107"/>
      <c r="Q139" s="18"/>
    </row>
    <row r="140" spans="1:17" x14ac:dyDescent="0.2">
      <c r="A140" s="3">
        <v>5</v>
      </c>
      <c r="B140" s="11">
        <v>406715</v>
      </c>
      <c r="C140" s="220" t="s">
        <v>227</v>
      </c>
      <c r="D140" s="297" t="s">
        <v>151</v>
      </c>
      <c r="E140" s="123"/>
      <c r="F140" s="240">
        <v>3053925</v>
      </c>
      <c r="G140" s="224">
        <v>7502586</v>
      </c>
      <c r="H140" s="208">
        <v>5000000</v>
      </c>
      <c r="I140" s="230">
        <v>5000000</v>
      </c>
      <c r="J140" s="363">
        <v>5000000</v>
      </c>
      <c r="K140" s="229">
        <v>5000000</v>
      </c>
      <c r="L140" s="229">
        <v>5000000</v>
      </c>
      <c r="M140" s="246">
        <f>SUM(H140:L140)</f>
        <v>25000000</v>
      </c>
      <c r="N140" s="62">
        <v>0</v>
      </c>
      <c r="O140" s="247">
        <f>M140</f>
        <v>25000000</v>
      </c>
      <c r="P140" s="244" t="s">
        <v>218</v>
      </c>
      <c r="Q140" s="167" t="s">
        <v>89</v>
      </c>
    </row>
    <row r="141" spans="1:17" x14ac:dyDescent="0.2">
      <c r="A141" s="10"/>
      <c r="B141" s="12"/>
      <c r="C141" s="364" t="s">
        <v>228</v>
      </c>
      <c r="D141" s="295" t="s">
        <v>152</v>
      </c>
      <c r="E141" s="125"/>
      <c r="F141" s="151" t="s">
        <v>20</v>
      </c>
      <c r="G141" s="135" t="s">
        <v>20</v>
      </c>
      <c r="H141" s="112" t="s">
        <v>20</v>
      </c>
      <c r="I141" s="112" t="s">
        <v>20</v>
      </c>
      <c r="J141" s="112" t="s">
        <v>20</v>
      </c>
      <c r="K141" s="112" t="s">
        <v>20</v>
      </c>
      <c r="L141" s="112" t="s">
        <v>20</v>
      </c>
      <c r="M141" s="134"/>
      <c r="N141" s="68"/>
      <c r="O141" s="140"/>
      <c r="P141" s="107"/>
      <c r="Q141" s="409" t="s">
        <v>88</v>
      </c>
    </row>
    <row r="142" spans="1:17" x14ac:dyDescent="0.2">
      <c r="A142" s="3"/>
      <c r="B142" s="250">
        <v>400951</v>
      </c>
      <c r="C142" s="220" t="s">
        <v>257</v>
      </c>
      <c r="D142" s="295" t="s">
        <v>328</v>
      </c>
      <c r="E142" s="123"/>
      <c r="F142" s="390">
        <v>0</v>
      </c>
      <c r="G142" s="224">
        <v>2300000</v>
      </c>
      <c r="H142" s="208">
        <v>1150000</v>
      </c>
      <c r="I142" s="230">
        <v>1150000</v>
      </c>
      <c r="J142" s="363">
        <v>0</v>
      </c>
      <c r="K142" s="229">
        <v>0</v>
      </c>
      <c r="L142" s="229">
        <v>0</v>
      </c>
      <c r="M142" s="246">
        <f>SUM(H142:L142)</f>
        <v>2300000</v>
      </c>
      <c r="N142" s="229">
        <v>0</v>
      </c>
      <c r="O142" s="247">
        <f>M142</f>
        <v>2300000</v>
      </c>
      <c r="P142" s="244" t="s">
        <v>24</v>
      </c>
      <c r="Q142" s="167" t="s">
        <v>89</v>
      </c>
    </row>
    <row r="143" spans="1:17" x14ac:dyDescent="0.2">
      <c r="A143" s="3"/>
      <c r="B143" s="11"/>
      <c r="C143" s="220" t="s">
        <v>300</v>
      </c>
      <c r="D143" s="295"/>
      <c r="E143" s="123"/>
      <c r="F143" s="390"/>
      <c r="G143" s="137" t="s">
        <v>20</v>
      </c>
      <c r="H143" s="391" t="s">
        <v>20</v>
      </c>
      <c r="I143" s="96" t="s">
        <v>20</v>
      </c>
      <c r="J143" s="391"/>
      <c r="K143" s="99"/>
      <c r="L143" s="99"/>
      <c r="M143" s="136"/>
      <c r="N143" s="62"/>
      <c r="O143" s="139"/>
      <c r="P143" s="120"/>
      <c r="Q143" s="149" t="s">
        <v>88</v>
      </c>
    </row>
    <row r="144" spans="1:17" x14ac:dyDescent="0.2">
      <c r="A144" s="14" t="s">
        <v>46</v>
      </c>
      <c r="B144" s="13">
        <v>405714</v>
      </c>
      <c r="C144" s="153" t="s">
        <v>50</v>
      </c>
      <c r="D144" s="297" t="s">
        <v>153</v>
      </c>
      <c r="E144" s="108"/>
      <c r="F144" s="165">
        <v>8377399</v>
      </c>
      <c r="G144" s="166">
        <v>1056853</v>
      </c>
      <c r="H144" s="287">
        <v>1010000</v>
      </c>
      <c r="I144" s="243">
        <v>775000</v>
      </c>
      <c r="J144" s="327">
        <v>815000</v>
      </c>
      <c r="K144" s="288">
        <v>825000</v>
      </c>
      <c r="L144" s="288">
        <v>825000</v>
      </c>
      <c r="M144" s="326">
        <f>SUM(H144:L144)</f>
        <v>4250000</v>
      </c>
      <c r="N144" s="330">
        <v>0</v>
      </c>
      <c r="O144" s="331">
        <f>+F144+G144+M144+N144</f>
        <v>13684252</v>
      </c>
      <c r="P144" s="114" t="s">
        <v>24</v>
      </c>
      <c r="Q144" s="236" t="s">
        <v>288</v>
      </c>
    </row>
    <row r="145" spans="1:17" x14ac:dyDescent="0.2">
      <c r="A145" s="3"/>
      <c r="B145" s="11"/>
      <c r="C145" s="26" t="s">
        <v>51</v>
      </c>
      <c r="D145" s="295" t="s">
        <v>154</v>
      </c>
      <c r="E145" s="123"/>
      <c r="F145" s="160" t="s">
        <v>20</v>
      </c>
      <c r="G145" s="161" t="s">
        <v>20</v>
      </c>
      <c r="H145" s="208" t="s">
        <v>20</v>
      </c>
      <c r="I145" s="230" t="s">
        <v>20</v>
      </c>
      <c r="J145" s="208" t="s">
        <v>20</v>
      </c>
      <c r="K145" s="229" t="s">
        <v>20</v>
      </c>
      <c r="L145" s="229" t="s">
        <v>20</v>
      </c>
      <c r="M145" s="246"/>
      <c r="N145" s="229"/>
      <c r="O145" s="247"/>
      <c r="P145" s="120"/>
      <c r="Q145" s="19" t="s">
        <v>289</v>
      </c>
    </row>
    <row r="146" spans="1:17" ht="13.5" thickBot="1" x14ac:dyDescent="0.25">
      <c r="A146" s="3"/>
      <c r="B146" s="11"/>
      <c r="C146" s="26" t="s">
        <v>52</v>
      </c>
      <c r="D146" s="295" t="s">
        <v>126</v>
      </c>
      <c r="E146" s="123"/>
      <c r="F146" s="160"/>
      <c r="G146" s="161"/>
      <c r="H146" s="117"/>
      <c r="I146" s="79"/>
      <c r="J146" s="162"/>
      <c r="K146" s="100"/>
      <c r="L146" s="100"/>
      <c r="M146" s="163"/>
      <c r="N146" s="100"/>
      <c r="O146" s="93"/>
      <c r="P146" s="120"/>
      <c r="Q146" s="273"/>
    </row>
    <row r="147" spans="1:17" x14ac:dyDescent="0.2">
      <c r="A147" s="14" t="s">
        <v>46</v>
      </c>
      <c r="B147" s="13">
        <v>406024</v>
      </c>
      <c r="C147" s="153" t="s">
        <v>53</v>
      </c>
      <c r="D147" s="297" t="s">
        <v>155</v>
      </c>
      <c r="E147" s="108"/>
      <c r="F147" s="165">
        <v>4910200</v>
      </c>
      <c r="G147" s="166">
        <v>195750</v>
      </c>
      <c r="H147" s="121">
        <v>100000</v>
      </c>
      <c r="I147" s="118">
        <v>100000</v>
      </c>
      <c r="J147" s="115">
        <v>100000</v>
      </c>
      <c r="K147" s="152">
        <v>100000</v>
      </c>
      <c r="L147" s="288">
        <v>100000</v>
      </c>
      <c r="M147" s="58">
        <f>SUM(H147:L147)</f>
        <v>500000</v>
      </c>
      <c r="N147" s="59">
        <v>0</v>
      </c>
      <c r="O147" s="60">
        <f>+F147+G147+M147+N147</f>
        <v>5605950</v>
      </c>
      <c r="P147" s="257" t="s">
        <v>218</v>
      </c>
      <c r="Q147" s="413" t="s">
        <v>90</v>
      </c>
    </row>
    <row r="148" spans="1:17" x14ac:dyDescent="0.2">
      <c r="A148" s="3"/>
      <c r="B148" s="11"/>
      <c r="C148" s="26" t="s">
        <v>54</v>
      </c>
      <c r="D148" s="295" t="s">
        <v>156</v>
      </c>
      <c r="E148" s="123"/>
      <c r="F148" s="160" t="s">
        <v>30</v>
      </c>
      <c r="G148" s="161" t="s">
        <v>30</v>
      </c>
      <c r="H148" s="117" t="s">
        <v>30</v>
      </c>
      <c r="I148" s="79" t="s">
        <v>30</v>
      </c>
      <c r="J148" s="117" t="s">
        <v>30</v>
      </c>
      <c r="K148" s="100" t="s">
        <v>30</v>
      </c>
      <c r="L148" s="229" t="s">
        <v>30</v>
      </c>
      <c r="M148" s="163"/>
      <c r="N148" s="100"/>
      <c r="O148" s="93"/>
      <c r="P148" s="120"/>
      <c r="Q148" s="19" t="s">
        <v>91</v>
      </c>
    </row>
    <row r="149" spans="1:17" x14ac:dyDescent="0.2">
      <c r="A149" s="3"/>
      <c r="B149" s="11"/>
      <c r="C149" s="26" t="s">
        <v>62</v>
      </c>
      <c r="D149" s="295" t="s">
        <v>157</v>
      </c>
      <c r="E149" s="123"/>
      <c r="F149" s="160"/>
      <c r="G149" s="161"/>
      <c r="H149" s="117"/>
      <c r="I149" s="79"/>
      <c r="J149" s="162"/>
      <c r="K149" s="100"/>
      <c r="L149" s="100"/>
      <c r="M149" s="163"/>
      <c r="N149" s="100"/>
      <c r="O149" s="93"/>
      <c r="P149" s="120"/>
      <c r="Q149" s="164"/>
    </row>
    <row r="150" spans="1:17" x14ac:dyDescent="0.2">
      <c r="A150" s="10"/>
      <c r="B150" s="12"/>
      <c r="C150" s="267"/>
      <c r="D150" s="303" t="s">
        <v>132</v>
      </c>
      <c r="E150" s="125"/>
      <c r="F150" s="168"/>
      <c r="G150" s="169"/>
      <c r="H150" s="116"/>
      <c r="I150" s="78"/>
      <c r="J150" s="170"/>
      <c r="K150" s="111"/>
      <c r="L150" s="111"/>
      <c r="M150" s="171"/>
      <c r="N150" s="111"/>
      <c r="O150" s="119"/>
      <c r="P150" s="107"/>
      <c r="Q150" s="172"/>
    </row>
    <row r="151" spans="1:17" x14ac:dyDescent="0.2">
      <c r="A151" s="3" t="s">
        <v>46</v>
      </c>
      <c r="B151" s="11">
        <v>406670</v>
      </c>
      <c r="C151" s="220" t="s">
        <v>169</v>
      </c>
      <c r="D151" s="295" t="s">
        <v>158</v>
      </c>
      <c r="E151" s="123"/>
      <c r="F151" s="160">
        <v>1258994</v>
      </c>
      <c r="G151" s="161">
        <v>998096</v>
      </c>
      <c r="H151" s="117">
        <v>350000</v>
      </c>
      <c r="I151" s="79">
        <v>350000</v>
      </c>
      <c r="J151" s="162">
        <v>350000</v>
      </c>
      <c r="K151" s="100">
        <v>350000</v>
      </c>
      <c r="L151" s="229">
        <v>350000</v>
      </c>
      <c r="M151" s="51">
        <f>SUM(H151:L151)</f>
        <v>1750000</v>
      </c>
      <c r="N151" s="48">
        <v>0</v>
      </c>
      <c r="O151" s="52">
        <f>+F151+G151+M151+N151</f>
        <v>4007090</v>
      </c>
      <c r="P151" s="120" t="s">
        <v>24</v>
      </c>
      <c r="Q151" s="150" t="s">
        <v>59</v>
      </c>
    </row>
    <row r="152" spans="1:17" x14ac:dyDescent="0.2">
      <c r="A152" s="3"/>
      <c r="B152" s="11"/>
      <c r="C152" s="26" t="s">
        <v>55</v>
      </c>
      <c r="D152" s="295" t="s">
        <v>159</v>
      </c>
      <c r="E152" s="123"/>
      <c r="F152" s="240" t="s">
        <v>322</v>
      </c>
      <c r="G152" s="161" t="s">
        <v>20</v>
      </c>
      <c r="H152" s="117" t="s">
        <v>20</v>
      </c>
      <c r="I152" s="79" t="s">
        <v>20</v>
      </c>
      <c r="J152" s="117" t="s">
        <v>20</v>
      </c>
      <c r="K152" s="100" t="s">
        <v>20</v>
      </c>
      <c r="L152" s="229" t="s">
        <v>20</v>
      </c>
      <c r="M152" s="163"/>
      <c r="N152" s="100"/>
      <c r="O152" s="93"/>
      <c r="P152" s="120"/>
      <c r="Q152" s="206" t="s">
        <v>60</v>
      </c>
    </row>
    <row r="153" spans="1:17" x14ac:dyDescent="0.2">
      <c r="A153" s="3"/>
      <c r="B153" s="11"/>
      <c r="C153" s="142"/>
      <c r="D153" s="295" t="s">
        <v>126</v>
      </c>
      <c r="E153" s="123"/>
      <c r="F153" s="160"/>
      <c r="G153" s="161"/>
      <c r="H153" s="117"/>
      <c r="I153" s="79"/>
      <c r="J153" s="117"/>
      <c r="K153" s="100"/>
      <c r="L153" s="100"/>
      <c r="M153" s="163"/>
      <c r="N153" s="100"/>
      <c r="O153" s="93"/>
      <c r="P153" s="120"/>
      <c r="Q153" s="206"/>
    </row>
    <row r="154" spans="1:17" x14ac:dyDescent="0.2">
      <c r="A154" s="14" t="s">
        <v>46</v>
      </c>
      <c r="B154" s="13">
        <v>406713</v>
      </c>
      <c r="C154" s="153" t="s">
        <v>63</v>
      </c>
      <c r="D154" s="297" t="s">
        <v>160</v>
      </c>
      <c r="E154" s="108"/>
      <c r="F154" s="165">
        <v>10460704</v>
      </c>
      <c r="G154" s="166">
        <v>2628852</v>
      </c>
      <c r="H154" s="287">
        <v>1500000</v>
      </c>
      <c r="I154" s="243">
        <v>1500000</v>
      </c>
      <c r="J154" s="327">
        <v>1500000</v>
      </c>
      <c r="K154" s="288">
        <v>1500000</v>
      </c>
      <c r="L154" s="288">
        <v>1500000</v>
      </c>
      <c r="M154" s="326">
        <f>SUM(H154:L154)</f>
        <v>7500000</v>
      </c>
      <c r="N154" s="330">
        <v>0</v>
      </c>
      <c r="O154" s="331">
        <f>+F154+G154+M154+N154</f>
        <v>20589556</v>
      </c>
      <c r="P154" s="114" t="s">
        <v>24</v>
      </c>
      <c r="Q154" s="236" t="s">
        <v>283</v>
      </c>
    </row>
    <row r="155" spans="1:17" x14ac:dyDescent="0.2">
      <c r="A155" s="3"/>
      <c r="B155" s="11"/>
      <c r="C155" s="26" t="s">
        <v>56</v>
      </c>
      <c r="D155" s="295" t="s">
        <v>161</v>
      </c>
      <c r="E155" s="123"/>
      <c r="F155" s="160" t="s">
        <v>20</v>
      </c>
      <c r="G155" s="161" t="s">
        <v>20</v>
      </c>
      <c r="H155" s="208" t="s">
        <v>20</v>
      </c>
      <c r="I155" s="230" t="s">
        <v>20</v>
      </c>
      <c r="J155" s="208" t="s">
        <v>20</v>
      </c>
      <c r="K155" s="229" t="s">
        <v>20</v>
      </c>
      <c r="L155" s="229" t="s">
        <v>20</v>
      </c>
      <c r="M155" s="246"/>
      <c r="N155" s="229"/>
      <c r="O155" s="247"/>
      <c r="P155" s="120"/>
      <c r="Q155" s="19" t="s">
        <v>258</v>
      </c>
    </row>
    <row r="156" spans="1:17" x14ac:dyDescent="0.2">
      <c r="A156" s="10"/>
      <c r="B156" s="12"/>
      <c r="C156" s="267"/>
      <c r="D156" s="303" t="s">
        <v>121</v>
      </c>
      <c r="E156" s="125"/>
      <c r="F156" s="168"/>
      <c r="G156" s="169"/>
      <c r="H156" s="116"/>
      <c r="I156" s="78"/>
      <c r="J156" s="116"/>
      <c r="K156" s="111"/>
      <c r="L156" s="111"/>
      <c r="M156" s="171"/>
      <c r="N156" s="111"/>
      <c r="O156" s="119"/>
      <c r="P156" s="107"/>
      <c r="Q156" s="207"/>
    </row>
    <row r="157" spans="1:17" x14ac:dyDescent="0.2">
      <c r="A157" s="222" t="s">
        <v>46</v>
      </c>
      <c r="B157" s="11">
        <v>406079</v>
      </c>
      <c r="C157" s="220" t="s">
        <v>92</v>
      </c>
      <c r="D157" s="295" t="s">
        <v>162</v>
      </c>
      <c r="E157" s="123"/>
      <c r="F157" s="240">
        <v>750794</v>
      </c>
      <c r="G157" s="224">
        <v>499205</v>
      </c>
      <c r="H157" s="79">
        <v>250000</v>
      </c>
      <c r="I157" s="230">
        <v>250000</v>
      </c>
      <c r="J157" s="208">
        <v>250000</v>
      </c>
      <c r="K157" s="229">
        <v>250000</v>
      </c>
      <c r="L157" s="229">
        <v>250000</v>
      </c>
      <c r="M157" s="51">
        <f>SUM(H157:L157)</f>
        <v>1250000</v>
      </c>
      <c r="N157" s="48">
        <v>0</v>
      </c>
      <c r="O157" s="52">
        <f>+F157+G157+M157+N157</f>
        <v>2499999</v>
      </c>
      <c r="P157" s="120" t="s">
        <v>24</v>
      </c>
      <c r="Q157" s="424" t="s">
        <v>298</v>
      </c>
    </row>
    <row r="158" spans="1:17" x14ac:dyDescent="0.2">
      <c r="A158" s="10"/>
      <c r="B158" s="12"/>
      <c r="C158" s="364" t="s">
        <v>93</v>
      </c>
      <c r="D158" s="303" t="s">
        <v>126</v>
      </c>
      <c r="E158" s="125"/>
      <c r="F158" s="269" t="s">
        <v>322</v>
      </c>
      <c r="G158" s="248" t="s">
        <v>20</v>
      </c>
      <c r="H158" s="264" t="s">
        <v>20</v>
      </c>
      <c r="I158" s="264" t="s">
        <v>20</v>
      </c>
      <c r="J158" s="249" t="s">
        <v>20</v>
      </c>
      <c r="K158" s="270" t="s">
        <v>20</v>
      </c>
      <c r="L158" s="270" t="s">
        <v>20</v>
      </c>
      <c r="M158" s="271"/>
      <c r="N158" s="67"/>
      <c r="O158" s="272"/>
      <c r="P158" s="107"/>
      <c r="Q158" s="18" t="s">
        <v>299</v>
      </c>
    </row>
    <row r="159" spans="1:17" x14ac:dyDescent="0.2">
      <c r="A159" s="222" t="s">
        <v>46</v>
      </c>
      <c r="B159" s="11"/>
      <c r="C159" s="220" t="s">
        <v>94</v>
      </c>
      <c r="D159" s="295" t="s">
        <v>163</v>
      </c>
      <c r="E159" s="123"/>
      <c r="F159" s="240">
        <v>479537</v>
      </c>
      <c r="G159" s="224">
        <v>870463</v>
      </c>
      <c r="H159" s="79">
        <v>450000</v>
      </c>
      <c r="I159" s="230">
        <v>0</v>
      </c>
      <c r="J159" s="208">
        <v>0</v>
      </c>
      <c r="K159" s="229">
        <v>450000</v>
      </c>
      <c r="L159" s="229">
        <v>450000</v>
      </c>
      <c r="M159" s="51">
        <f>SUM(H159:L159)</f>
        <v>1350000</v>
      </c>
      <c r="N159" s="48">
        <v>0</v>
      </c>
      <c r="O159" s="52">
        <f>+F159+G159+M159+N159</f>
        <v>2700000</v>
      </c>
      <c r="P159" s="244" t="s">
        <v>24</v>
      </c>
      <c r="Q159" s="150" t="s">
        <v>284</v>
      </c>
    </row>
    <row r="160" spans="1:17" x14ac:dyDescent="0.2">
      <c r="A160" s="3"/>
      <c r="B160" s="11">
        <v>406080</v>
      </c>
      <c r="C160" s="220" t="s">
        <v>95</v>
      </c>
      <c r="D160" s="295" t="s">
        <v>164</v>
      </c>
      <c r="E160" s="123"/>
      <c r="F160" s="240" t="s">
        <v>20</v>
      </c>
      <c r="G160" s="224" t="s">
        <v>20</v>
      </c>
      <c r="H160" s="230" t="s">
        <v>20</v>
      </c>
      <c r="I160" s="230" t="s">
        <v>20</v>
      </c>
      <c r="J160" s="208" t="s">
        <v>20</v>
      </c>
      <c r="K160" s="229" t="s">
        <v>20</v>
      </c>
      <c r="L160" s="229" t="s">
        <v>20</v>
      </c>
      <c r="M160" s="203"/>
      <c r="N160" s="61"/>
      <c r="O160" s="202"/>
      <c r="P160" s="120"/>
      <c r="Q160" s="289" t="s">
        <v>259</v>
      </c>
    </row>
    <row r="161" spans="1:17" x14ac:dyDescent="0.2">
      <c r="A161" s="3"/>
      <c r="B161" s="11"/>
      <c r="C161" s="142"/>
      <c r="D161" s="295" t="s">
        <v>121</v>
      </c>
      <c r="E161" s="123"/>
      <c r="F161" s="240"/>
      <c r="G161" s="224"/>
      <c r="H161" s="79"/>
      <c r="I161" s="230"/>
      <c r="J161" s="208"/>
      <c r="K161" s="229"/>
      <c r="L161" s="229"/>
      <c r="M161" s="203"/>
      <c r="N161" s="62"/>
      <c r="O161" s="140"/>
      <c r="P161" s="120"/>
      <c r="Q161" s="275"/>
    </row>
    <row r="162" spans="1:17" x14ac:dyDescent="0.2">
      <c r="A162" s="238" t="s">
        <v>46</v>
      </c>
      <c r="B162" s="13">
        <v>406714</v>
      </c>
      <c r="C162" s="223" t="s">
        <v>229</v>
      </c>
      <c r="D162" s="297" t="s">
        <v>165</v>
      </c>
      <c r="E162" s="108"/>
      <c r="F162" s="286">
        <v>147340</v>
      </c>
      <c r="G162" s="258">
        <v>200272</v>
      </c>
      <c r="H162" s="243">
        <v>120000</v>
      </c>
      <c r="I162" s="243">
        <v>120000</v>
      </c>
      <c r="J162" s="287">
        <v>120000</v>
      </c>
      <c r="K162" s="288">
        <v>120000</v>
      </c>
      <c r="L162" s="288">
        <v>120000</v>
      </c>
      <c r="M162" s="58">
        <f>SUM(H162:L162)</f>
        <v>600000</v>
      </c>
      <c r="N162" s="59">
        <v>0</v>
      </c>
      <c r="O162" s="60">
        <f>+F162+G162+M162+N162</f>
        <v>947612</v>
      </c>
      <c r="P162" s="257" t="s">
        <v>24</v>
      </c>
      <c r="Q162" s="290" t="s">
        <v>282</v>
      </c>
    </row>
    <row r="163" spans="1:17" x14ac:dyDescent="0.2">
      <c r="A163" s="3"/>
      <c r="B163" s="11"/>
      <c r="C163" s="220" t="s">
        <v>230</v>
      </c>
      <c r="D163" s="295" t="s">
        <v>231</v>
      </c>
      <c r="E163" s="123"/>
      <c r="F163" s="240" t="s">
        <v>20</v>
      </c>
      <c r="G163" s="224"/>
      <c r="H163" s="230" t="s">
        <v>20</v>
      </c>
      <c r="I163" s="230" t="s">
        <v>20</v>
      </c>
      <c r="J163" s="208" t="s">
        <v>20</v>
      </c>
      <c r="K163" s="229" t="s">
        <v>20</v>
      </c>
      <c r="L163" s="229" t="s">
        <v>20</v>
      </c>
      <c r="M163" s="136"/>
      <c r="N163" s="61"/>
      <c r="O163" s="202"/>
      <c r="P163" s="120"/>
      <c r="Q163" s="289" t="s">
        <v>233</v>
      </c>
    </row>
    <row r="164" spans="1:17" x14ac:dyDescent="0.2">
      <c r="A164" s="3"/>
      <c r="B164" s="11"/>
      <c r="C164" s="220" t="s">
        <v>108</v>
      </c>
      <c r="D164" s="295" t="s">
        <v>232</v>
      </c>
      <c r="E164" s="123"/>
      <c r="F164" s="240"/>
      <c r="G164" s="224"/>
      <c r="H164" s="79"/>
      <c r="I164" s="230"/>
      <c r="J164" s="208"/>
      <c r="K164" s="229"/>
      <c r="L164" s="229"/>
      <c r="M164" s="136"/>
      <c r="N164" s="61"/>
      <c r="O164" s="202"/>
      <c r="P164" s="120"/>
      <c r="Q164" s="206"/>
    </row>
    <row r="165" spans="1:17" x14ac:dyDescent="0.2">
      <c r="A165" s="10"/>
      <c r="B165" s="12"/>
      <c r="C165" s="267"/>
      <c r="D165" s="303" t="s">
        <v>132</v>
      </c>
      <c r="E165" s="125"/>
      <c r="F165" s="269"/>
      <c r="G165" s="248"/>
      <c r="H165" s="78"/>
      <c r="I165" s="264"/>
      <c r="J165" s="249"/>
      <c r="K165" s="270"/>
      <c r="L165" s="270"/>
      <c r="M165" s="134"/>
      <c r="N165" s="67"/>
      <c r="O165" s="272"/>
      <c r="P165" s="107"/>
      <c r="Q165" s="207"/>
    </row>
    <row r="166" spans="1:17" x14ac:dyDescent="0.2">
      <c r="A166" s="222" t="s">
        <v>46</v>
      </c>
      <c r="B166" s="11">
        <v>406763</v>
      </c>
      <c r="C166" s="220" t="s">
        <v>234</v>
      </c>
      <c r="D166" s="295" t="s">
        <v>166</v>
      </c>
      <c r="E166" s="123"/>
      <c r="F166" s="240">
        <v>335848</v>
      </c>
      <c r="G166" s="224">
        <v>208926</v>
      </c>
      <c r="H166" s="79">
        <v>150000</v>
      </c>
      <c r="I166" s="230">
        <v>150000</v>
      </c>
      <c r="J166" s="208">
        <v>150000</v>
      </c>
      <c r="K166" s="229">
        <v>150000</v>
      </c>
      <c r="L166" s="229">
        <v>150000</v>
      </c>
      <c r="M166" s="58">
        <f>SUM(H166:L166)</f>
        <v>750000</v>
      </c>
      <c r="N166" s="59">
        <v>0</v>
      </c>
      <c r="O166" s="60">
        <f>+F166+G166+M166+N166</f>
        <v>1294774</v>
      </c>
      <c r="P166" s="257" t="s">
        <v>24</v>
      </c>
      <c r="Q166" s="290" t="s">
        <v>111</v>
      </c>
    </row>
    <row r="167" spans="1:17" x14ac:dyDescent="0.2">
      <c r="A167" s="3"/>
      <c r="B167" s="11"/>
      <c r="C167" s="220" t="s">
        <v>109</v>
      </c>
      <c r="D167" s="295" t="s">
        <v>167</v>
      </c>
      <c r="E167" s="123"/>
      <c r="F167" s="240" t="s">
        <v>20</v>
      </c>
      <c r="G167" s="224" t="s">
        <v>20</v>
      </c>
      <c r="H167" s="230" t="s">
        <v>20</v>
      </c>
      <c r="I167" s="230" t="s">
        <v>20</v>
      </c>
      <c r="J167" s="208" t="s">
        <v>20</v>
      </c>
      <c r="K167" s="229" t="s">
        <v>20</v>
      </c>
      <c r="L167" s="229" t="s">
        <v>20</v>
      </c>
      <c r="M167" s="136"/>
      <c r="N167" s="61"/>
      <c r="O167" s="202"/>
      <c r="P167" s="120"/>
      <c r="Q167" s="289" t="s">
        <v>112</v>
      </c>
    </row>
    <row r="168" spans="1:17" x14ac:dyDescent="0.2">
      <c r="A168" s="10"/>
      <c r="B168" s="12"/>
      <c r="C168" s="364" t="s">
        <v>110</v>
      </c>
      <c r="D168" s="303" t="s">
        <v>126</v>
      </c>
      <c r="E168" s="125"/>
      <c r="F168" s="269"/>
      <c r="G168" s="248"/>
      <c r="H168" s="78"/>
      <c r="I168" s="264"/>
      <c r="J168" s="249"/>
      <c r="K168" s="270"/>
      <c r="L168" s="270"/>
      <c r="M168" s="134"/>
      <c r="N168" s="67"/>
      <c r="O168" s="272"/>
      <c r="P168" s="107"/>
      <c r="Q168" s="207"/>
    </row>
    <row r="169" spans="1:17" x14ac:dyDescent="0.2">
      <c r="A169" s="222" t="s">
        <v>74</v>
      </c>
      <c r="B169" s="250" t="s">
        <v>250</v>
      </c>
      <c r="C169" s="220" t="s">
        <v>260</v>
      </c>
      <c r="D169" s="295" t="s">
        <v>327</v>
      </c>
      <c r="E169" s="123"/>
      <c r="F169" s="240">
        <v>0</v>
      </c>
      <c r="G169" s="224">
        <v>500000</v>
      </c>
      <c r="H169" s="79">
        <v>250000</v>
      </c>
      <c r="I169" s="230">
        <v>250000</v>
      </c>
      <c r="J169" s="208">
        <v>250000</v>
      </c>
      <c r="K169" s="229">
        <v>250000</v>
      </c>
      <c r="L169" s="229">
        <v>250000</v>
      </c>
      <c r="M169" s="51">
        <f>SUM(H169:L169)</f>
        <v>1250000</v>
      </c>
      <c r="N169" s="48">
        <v>0</v>
      </c>
      <c r="O169" s="52">
        <f>+F169+G169+M169+N169</f>
        <v>1750000</v>
      </c>
      <c r="P169" s="233" t="s">
        <v>24</v>
      </c>
      <c r="Q169" s="290" t="s">
        <v>323</v>
      </c>
    </row>
    <row r="170" spans="1:17" x14ac:dyDescent="0.2">
      <c r="A170" s="3"/>
      <c r="B170" s="11"/>
      <c r="C170" s="220" t="s">
        <v>261</v>
      </c>
      <c r="D170" s="295"/>
      <c r="E170" s="123"/>
      <c r="F170" s="240"/>
      <c r="G170" s="224"/>
      <c r="H170" s="230"/>
      <c r="I170" s="230"/>
      <c r="J170" s="208"/>
      <c r="K170" s="229"/>
      <c r="L170" s="229"/>
      <c r="M170" s="136"/>
      <c r="N170" s="61"/>
      <c r="O170" s="202"/>
      <c r="P170" s="244"/>
      <c r="Q170" s="289" t="s">
        <v>196</v>
      </c>
    </row>
    <row r="171" spans="1:17" x14ac:dyDescent="0.2">
      <c r="A171" s="10"/>
      <c r="B171" s="12"/>
      <c r="C171" s="267"/>
      <c r="D171" s="303"/>
      <c r="E171" s="125"/>
      <c r="F171" s="269"/>
      <c r="G171" s="248"/>
      <c r="H171" s="78"/>
      <c r="I171" s="264"/>
      <c r="J171" s="249"/>
      <c r="K171" s="270"/>
      <c r="L171" s="270"/>
      <c r="M171" s="134"/>
      <c r="N171" s="67"/>
      <c r="O171" s="272"/>
      <c r="P171" s="244"/>
      <c r="Q171" s="207"/>
    </row>
    <row r="172" spans="1:17" x14ac:dyDescent="0.2">
      <c r="A172" s="238" t="s">
        <v>46</v>
      </c>
      <c r="B172" s="328">
        <v>408944</v>
      </c>
      <c r="C172" s="223" t="s">
        <v>198</v>
      </c>
      <c r="D172" s="297" t="s">
        <v>200</v>
      </c>
      <c r="E172" s="329"/>
      <c r="F172" s="286">
        <v>85976</v>
      </c>
      <c r="G172" s="258">
        <v>385248</v>
      </c>
      <c r="H172" s="243">
        <v>130000</v>
      </c>
      <c r="I172" s="243">
        <v>0</v>
      </c>
      <c r="J172" s="287">
        <v>0</v>
      </c>
      <c r="K172" s="288">
        <v>130000</v>
      </c>
      <c r="L172" s="288">
        <v>130000</v>
      </c>
      <c r="M172" s="326">
        <f>SUM(H172:L172)</f>
        <v>390000</v>
      </c>
      <c r="N172" s="330">
        <v>0</v>
      </c>
      <c r="O172" s="331">
        <f>+F172+G172+M172+N172</f>
        <v>861224</v>
      </c>
      <c r="P172" s="257" t="s">
        <v>24</v>
      </c>
      <c r="Q172" s="150" t="s">
        <v>284</v>
      </c>
    </row>
    <row r="173" spans="1:17" x14ac:dyDescent="0.2">
      <c r="A173" s="222"/>
      <c r="B173" s="250"/>
      <c r="C173" s="220" t="s">
        <v>199</v>
      </c>
      <c r="D173" s="295" t="s">
        <v>201</v>
      </c>
      <c r="E173" s="332"/>
      <c r="F173" s="240" t="s">
        <v>324</v>
      </c>
      <c r="G173" s="224" t="s">
        <v>20</v>
      </c>
      <c r="H173" s="230" t="s">
        <v>20</v>
      </c>
      <c r="I173" s="230" t="s">
        <v>20</v>
      </c>
      <c r="J173" s="208" t="s">
        <v>20</v>
      </c>
      <c r="K173" s="229" t="s">
        <v>20</v>
      </c>
      <c r="L173" s="229" t="s">
        <v>20</v>
      </c>
      <c r="M173" s="136"/>
      <c r="N173" s="230"/>
      <c r="O173" s="202"/>
      <c r="P173" s="244"/>
      <c r="Q173" s="289" t="s">
        <v>259</v>
      </c>
    </row>
    <row r="174" spans="1:17" ht="13.5" thickBot="1" x14ac:dyDescent="0.25">
      <c r="A174" s="282"/>
      <c r="B174" s="354"/>
      <c r="C174" s="267"/>
      <c r="D174" s="303" t="s">
        <v>126</v>
      </c>
      <c r="E174" s="355"/>
      <c r="F174" s="269"/>
      <c r="G174" s="248"/>
      <c r="H174" s="264"/>
      <c r="I174" s="264"/>
      <c r="J174" s="249"/>
      <c r="K174" s="270"/>
      <c r="L174" s="270"/>
      <c r="M174" s="134"/>
      <c r="N174" s="264"/>
      <c r="O174" s="272"/>
      <c r="P174" s="358"/>
      <c r="Q174" s="365"/>
    </row>
    <row r="175" spans="1:17" ht="13.5" thickBot="1" x14ac:dyDescent="0.25">
      <c r="A175" s="155"/>
      <c r="B175" s="156"/>
      <c r="C175" s="182" t="s">
        <v>57</v>
      </c>
      <c r="D175" s="304"/>
      <c r="E175" s="157"/>
      <c r="F175" s="366">
        <f t="shared" ref="F175:O175" si="5">SUM(F137:F174)</f>
        <v>80818369</v>
      </c>
      <c r="G175" s="183">
        <f t="shared" si="5"/>
        <v>20968236</v>
      </c>
      <c r="H175" s="291">
        <f t="shared" si="5"/>
        <v>13360000</v>
      </c>
      <c r="I175" s="186">
        <f t="shared" si="5"/>
        <v>13645000</v>
      </c>
      <c r="J175" s="186">
        <f t="shared" si="5"/>
        <v>12535000</v>
      </c>
      <c r="K175" s="186">
        <f t="shared" si="5"/>
        <v>13125000</v>
      </c>
      <c r="L175" s="184">
        <f t="shared" si="5"/>
        <v>13125000</v>
      </c>
      <c r="M175" s="183">
        <f t="shared" si="5"/>
        <v>65790000</v>
      </c>
      <c r="N175" s="186">
        <f t="shared" si="5"/>
        <v>0</v>
      </c>
      <c r="O175" s="183">
        <f t="shared" si="5"/>
        <v>154720094</v>
      </c>
      <c r="P175" s="158"/>
      <c r="Q175" s="159"/>
    </row>
    <row r="176" spans="1:17" ht="13.5" thickBot="1" x14ac:dyDescent="0.25">
      <c r="A176" s="3"/>
      <c r="B176" s="11"/>
      <c r="C176" s="173" t="s">
        <v>0</v>
      </c>
      <c r="D176" s="305"/>
      <c r="E176" s="123"/>
      <c r="F176" s="160">
        <f t="shared" ref="F176:O176" si="6">+F135+F175</f>
        <v>203349125.62</v>
      </c>
      <c r="G176" s="185">
        <f t="shared" si="6"/>
        <v>156270250</v>
      </c>
      <c r="H176" s="187">
        <f t="shared" si="6"/>
        <v>89727987</v>
      </c>
      <c r="I176" s="187">
        <f t="shared" si="6"/>
        <v>76652852</v>
      </c>
      <c r="J176" s="187">
        <f t="shared" si="6"/>
        <v>101595588</v>
      </c>
      <c r="K176" s="292">
        <f t="shared" si="6"/>
        <v>76540308</v>
      </c>
      <c r="L176" s="184">
        <f t="shared" si="6"/>
        <v>21693367</v>
      </c>
      <c r="M176" s="75">
        <f t="shared" si="6"/>
        <v>366210102</v>
      </c>
      <c r="N176" s="187">
        <f t="shared" si="6"/>
        <v>284141510</v>
      </c>
      <c r="O176" s="75">
        <f t="shared" si="6"/>
        <v>983268418.62</v>
      </c>
      <c r="P176" s="120"/>
      <c r="Q176" s="19"/>
    </row>
    <row r="177" spans="1:17" x14ac:dyDescent="0.2">
      <c r="A177" s="128"/>
      <c r="B177" s="174"/>
      <c r="C177" s="175"/>
      <c r="D177" s="175"/>
      <c r="E177" s="176"/>
      <c r="F177" s="177"/>
      <c r="G177" s="177"/>
      <c r="H177" s="177"/>
      <c r="I177" s="177"/>
      <c r="J177" s="177"/>
      <c r="K177" s="178"/>
      <c r="L177" s="177"/>
      <c r="M177" s="179"/>
      <c r="N177" s="131"/>
      <c r="O177" s="179"/>
      <c r="P177" s="180"/>
      <c r="Q177" s="181"/>
    </row>
    <row r="178" spans="1:17" x14ac:dyDescent="0.2">
      <c r="C178" s="5"/>
      <c r="D178" s="5"/>
      <c r="E178" s="127"/>
      <c r="F178" s="20"/>
      <c r="G178" s="20"/>
      <c r="M178" s="28"/>
      <c r="N178" s="28"/>
      <c r="O178" s="28"/>
      <c r="P178" s="28"/>
      <c r="Q178" s="7"/>
    </row>
    <row r="179" spans="1:17" x14ac:dyDescent="0.2">
      <c r="B179" t="s">
        <v>33</v>
      </c>
      <c r="C179" t="s">
        <v>34</v>
      </c>
      <c r="M179" s="25"/>
      <c r="N179" s="25"/>
      <c r="O179" s="25"/>
      <c r="P179" s="25"/>
    </row>
    <row r="180" spans="1:17" x14ac:dyDescent="0.2">
      <c r="C180" s="233" t="s">
        <v>68</v>
      </c>
      <c r="D180" s="233"/>
      <c r="M180" s="25"/>
      <c r="N180" s="25"/>
      <c r="O180" s="25"/>
      <c r="P180" s="25"/>
    </row>
    <row r="181" spans="1:17" x14ac:dyDescent="0.2">
      <c r="M181" s="25"/>
      <c r="N181" s="25"/>
      <c r="O181" s="25"/>
      <c r="P181" s="25"/>
    </row>
    <row r="182" spans="1:17" x14ac:dyDescent="0.2">
      <c r="A182" t="s">
        <v>35</v>
      </c>
      <c r="C182" t="s">
        <v>38</v>
      </c>
      <c r="M182" s="25"/>
      <c r="N182" s="25"/>
      <c r="O182" s="25"/>
      <c r="P182" s="25"/>
    </row>
    <row r="183" spans="1:17" x14ac:dyDescent="0.2">
      <c r="C183" t="s">
        <v>37</v>
      </c>
      <c r="M183" s="25"/>
      <c r="N183" s="25"/>
      <c r="O183" s="25"/>
      <c r="P183" s="25"/>
    </row>
    <row r="184" spans="1:17" x14ac:dyDescent="0.2">
      <c r="A184" t="s">
        <v>36</v>
      </c>
      <c r="C184" t="s">
        <v>239</v>
      </c>
      <c r="M184" s="25"/>
      <c r="N184" s="25"/>
      <c r="O184" s="25"/>
      <c r="P184" s="25"/>
    </row>
    <row r="185" spans="1:17" x14ac:dyDescent="0.2">
      <c r="M185" s="25"/>
      <c r="N185" s="25"/>
      <c r="O185" s="25"/>
      <c r="P185" s="25"/>
    </row>
    <row r="188" spans="1:17" x14ac:dyDescent="0.2">
      <c r="M188" s="25"/>
      <c r="N188" s="25"/>
      <c r="O188" s="25"/>
      <c r="P188" s="25"/>
    </row>
    <row r="189" spans="1:17" x14ac:dyDescent="0.2">
      <c r="M189" s="25"/>
      <c r="N189" s="25"/>
      <c r="O189" s="25"/>
      <c r="P189" s="25"/>
    </row>
  </sheetData>
  <phoneticPr fontId="0" type="noConversion"/>
  <hyperlinks>
    <hyperlink ref="Q74" r:id="rId1"/>
    <hyperlink ref="Q133" r:id="rId2"/>
    <hyperlink ref="Q121" r:id="rId3"/>
    <hyperlink ref="Q138" r:id="rId4"/>
    <hyperlink ref="Q152" r:id="rId5"/>
    <hyperlink ref="Q145" r:id="rId6"/>
    <hyperlink ref="Q148" r:id="rId7"/>
    <hyperlink ref="Q163" r:id="rId8"/>
    <hyperlink ref="Q167" r:id="rId9"/>
    <hyperlink ref="Q67" r:id="rId10"/>
    <hyperlink ref="Q130" r:id="rId11"/>
    <hyperlink ref="Q110" r:id="rId12"/>
    <hyperlink ref="Q141" r:id="rId13"/>
    <hyperlink ref="Q56" r:id="rId14"/>
    <hyperlink ref="Q96" r:id="rId15"/>
    <hyperlink ref="Q14" r:id="rId16"/>
    <hyperlink ref="Q8" r:id="rId17"/>
    <hyperlink ref="Q99" r:id="rId18"/>
    <hyperlink ref="Q126" r:id="rId19"/>
    <hyperlink ref="Q105" r:id="rId20"/>
    <hyperlink ref="Q143" r:id="rId21"/>
    <hyperlink ref="Q170" r:id="rId22"/>
    <hyperlink ref="Q155" r:id="rId23"/>
    <hyperlink ref="Q158" r:id="rId24"/>
    <hyperlink ref="Q160" r:id="rId25"/>
    <hyperlink ref="Q173" r:id="rId26"/>
    <hyperlink ref="Q53" r:id="rId27"/>
    <hyperlink ref="Q71" r:id="rId28"/>
    <hyperlink ref="Q124" r:id="rId29"/>
    <hyperlink ref="Q62" r:id="rId30"/>
    <hyperlink ref="Q88" r:id="rId31"/>
    <hyperlink ref="Q91" r:id="rId32"/>
  </hyperlinks>
  <pageMargins left="0.2" right="0.2" top="0.5" bottom="0.21" header="0.37" footer="0.22"/>
  <pageSetup paperSize="5" scale="65" orientation="landscape" r:id="rId33"/>
  <headerFooter scaleWithDoc="0" alignWithMargins="0"/>
  <rowBreaks count="2" manualBreakCount="2">
    <brk id="54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42FB92487F443A157514974867485" ma:contentTypeVersion="1" ma:contentTypeDescription="Create a new document." ma:contentTypeScope="" ma:versionID="4785c93fc4ff59b20fd01ae4a73e15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10620F-CCB3-4713-ADD9-808FB9C39014}"/>
</file>

<file path=customXml/itemProps2.xml><?xml version="1.0" encoding="utf-8"?>
<ds:datastoreItem xmlns:ds="http://schemas.openxmlformats.org/officeDocument/2006/customXml" ds:itemID="{B09255FE-A74B-4EB3-B625-19DF9DDA9BF4}"/>
</file>

<file path=customXml/itemProps3.xml><?xml version="1.0" encoding="utf-8"?>
<ds:datastoreItem xmlns:ds="http://schemas.openxmlformats.org/officeDocument/2006/customXml" ds:itemID="{C9855A98-8F49-4BE3-BF7E-A332A86E44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Major Road Projects FY 20-24</dc:title>
  <dc:creator>Preferred Customer</dc:creator>
  <cp:lastModifiedBy>Webster, Eileen</cp:lastModifiedBy>
  <cp:lastPrinted>2018-08-21T15:56:45Z</cp:lastPrinted>
  <dcterms:created xsi:type="dcterms:W3CDTF">1999-02-24T18:35:54Z</dcterms:created>
  <dcterms:modified xsi:type="dcterms:W3CDTF">2019-10-16T13:26:38Z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0x010100AEC42FB92487F443A157514974867485</vt:lpwstr>
  </property>
</Properties>
</file>