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 Works\DOCUMENT\LOVELAND\CIP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62913"/>
</workbook>
</file>

<file path=xl/calcChain.xml><?xml version="1.0" encoding="utf-8"?>
<calcChain xmlns="http://schemas.openxmlformats.org/spreadsheetml/2006/main">
  <c r="L133" i="1" l="1"/>
  <c r="J133" i="1"/>
  <c r="N16" i="1"/>
  <c r="I16" i="1"/>
  <c r="I133" i="1" s="1"/>
  <c r="J16" i="1"/>
  <c r="K16" i="1"/>
  <c r="K133" i="1" s="1"/>
  <c r="L16" i="1"/>
  <c r="H16" i="1"/>
  <c r="M16" i="1" s="1"/>
  <c r="O16" i="1" s="1"/>
  <c r="G16" i="1"/>
  <c r="H133" i="1" l="1"/>
  <c r="O44" i="1"/>
  <c r="M99" i="1" l="1"/>
  <c r="O99" i="1" s="1"/>
  <c r="N133" i="1"/>
  <c r="G133" i="1"/>
  <c r="F133" i="1"/>
  <c r="M133" i="1" l="1"/>
  <c r="M138" i="1"/>
  <c r="O138" i="1" s="1"/>
  <c r="M107" i="1"/>
  <c r="O107" i="1" s="1"/>
  <c r="M52" i="1"/>
  <c r="O52" i="1" s="1"/>
  <c r="M54" i="1"/>
  <c r="O54" i="1" s="1"/>
  <c r="M58" i="1"/>
  <c r="O58" i="1" s="1"/>
  <c r="M60" i="1"/>
  <c r="O60" i="1" s="1"/>
  <c r="M50" i="1"/>
  <c r="O50" i="1" s="1"/>
  <c r="M44" i="1"/>
  <c r="M36" i="1" l="1"/>
  <c r="O36" i="1" s="1"/>
  <c r="M38" i="1"/>
  <c r="O38" i="1" s="1"/>
  <c r="M30" i="1"/>
  <c r="O30" i="1" s="1"/>
  <c r="M28" i="1"/>
  <c r="O28" i="1" s="1"/>
  <c r="N180" i="1" l="1"/>
  <c r="L180" i="1"/>
  <c r="K180" i="1"/>
  <c r="J180" i="1"/>
  <c r="I180" i="1"/>
  <c r="H180" i="1"/>
  <c r="G180" i="1"/>
  <c r="F180" i="1"/>
  <c r="M178" i="1"/>
  <c r="O178" i="1" s="1"/>
  <c r="M175" i="1"/>
  <c r="O175" i="1" s="1"/>
  <c r="M121" i="1"/>
  <c r="O121" i="1" s="1"/>
  <c r="M93" i="1"/>
  <c r="O93" i="1" s="1"/>
  <c r="M76" i="1"/>
  <c r="O76" i="1" s="1"/>
  <c r="M13" i="1"/>
  <c r="O13" i="1" s="1"/>
  <c r="M48" i="1"/>
  <c r="O48" i="1" s="1"/>
  <c r="M46" i="1"/>
  <c r="O46" i="1" s="1"/>
  <c r="O26" i="1"/>
  <c r="M127" i="1"/>
  <c r="O127" i="1" s="1"/>
  <c r="M56" i="1"/>
  <c r="O56" i="1" s="1"/>
  <c r="M172" i="1"/>
  <c r="O172" i="1" s="1"/>
  <c r="M169" i="1"/>
  <c r="O169" i="1" s="1"/>
  <c r="M166" i="1"/>
  <c r="O166" i="1" s="1"/>
  <c r="M163" i="1"/>
  <c r="O163" i="1" s="1"/>
  <c r="M159" i="1"/>
  <c r="O159" i="1" s="1"/>
  <c r="M114" i="1"/>
  <c r="O114" i="1" s="1"/>
  <c r="M71" i="1"/>
  <c r="O71" i="1" s="1"/>
  <c r="M42" i="1"/>
  <c r="O42" i="1" s="1"/>
  <c r="M40" i="1"/>
  <c r="O40" i="1" s="1"/>
  <c r="M156" i="1"/>
  <c r="O156" i="1" s="1"/>
  <c r="M154" i="1"/>
  <c r="O154" i="1" s="1"/>
  <c r="M79" i="1"/>
  <c r="O79" i="1" s="1"/>
  <c r="M34" i="1"/>
  <c r="O34" i="1" s="1"/>
  <c r="M32" i="1"/>
  <c r="O32" i="1" s="1"/>
  <c r="M24" i="1"/>
  <c r="O24" i="1" s="1"/>
  <c r="M22" i="1"/>
  <c r="O22" i="1" s="1"/>
  <c r="M20" i="1"/>
  <c r="O20" i="1" s="1"/>
  <c r="M135" i="1"/>
  <c r="M102" i="1"/>
  <c r="O102" i="1" s="1"/>
  <c r="M144" i="1"/>
  <c r="O144" i="1" s="1"/>
  <c r="M7" i="1"/>
  <c r="O7" i="1" s="1"/>
  <c r="M62" i="1"/>
  <c r="O62" i="1" s="1"/>
  <c r="M65" i="1"/>
  <c r="O65" i="1" s="1"/>
  <c r="M130" i="1"/>
  <c r="O130" i="1" s="1"/>
  <c r="M83" i="1"/>
  <c r="O83" i="1" s="1"/>
  <c r="M96" i="1"/>
  <c r="O96" i="1" s="1"/>
  <c r="M111" i="1"/>
  <c r="O111" i="1" s="1"/>
  <c r="M118" i="1"/>
  <c r="O118" i="1" s="1"/>
  <c r="M123" i="1"/>
  <c r="O123" i="1" s="1"/>
  <c r="M141" i="1"/>
  <c r="O141" i="1" s="1"/>
  <c r="M148" i="1"/>
  <c r="O148" i="1" s="1"/>
  <c r="M151" i="1"/>
  <c r="O151" i="1" s="1"/>
  <c r="M180" i="1" l="1"/>
  <c r="O135" i="1"/>
  <c r="O180" i="1" s="1"/>
  <c r="H181" i="1"/>
  <c r="J181" i="1"/>
  <c r="K181" i="1"/>
  <c r="I181" i="1"/>
  <c r="N181" i="1"/>
  <c r="G181" i="1"/>
  <c r="L181" i="1"/>
  <c r="F181" i="1"/>
  <c r="M181" i="1"/>
  <c r="O133" i="1"/>
  <c r="O181" i="1" s="1"/>
</calcChain>
</file>

<file path=xl/sharedStrings.xml><?xml version="1.0" encoding="utf-8"?>
<sst xmlns="http://schemas.openxmlformats.org/spreadsheetml/2006/main" count="652" uniqueCount="334">
  <si>
    <t>TOTAL</t>
  </si>
  <si>
    <t>BUDGET</t>
  </si>
  <si>
    <t>PROJECT</t>
  </si>
  <si>
    <t>Three Oaks Parkway Extension North</t>
  </si>
  <si>
    <t>MANAGER</t>
  </si>
  <si>
    <t>PROJECT NAME</t>
  </si>
  <si>
    <t>LENGTH</t>
  </si>
  <si>
    <t>(MILES)</t>
  </si>
  <si>
    <t>COMM</t>
  </si>
  <si>
    <t>DIST.</t>
  </si>
  <si>
    <t>1,4</t>
  </si>
  <si>
    <t>sclarke@leegov.com</t>
  </si>
  <si>
    <t>All</t>
  </si>
  <si>
    <t>Bicycle/Pedestrian Facilities</t>
  </si>
  <si>
    <t>Annual project for facilities on existing County-maintained roads</t>
  </si>
  <si>
    <t>PRIOR</t>
  </si>
  <si>
    <t>EXP.</t>
  </si>
  <si>
    <t>5-YEAR</t>
  </si>
  <si>
    <t>6-10</t>
  </si>
  <si>
    <t>REVENUE</t>
  </si>
  <si>
    <t>SOURCE</t>
  </si>
  <si>
    <t>CST</t>
  </si>
  <si>
    <t>DES</t>
  </si>
  <si>
    <t>ROW</t>
  </si>
  <si>
    <t>ALL</t>
  </si>
  <si>
    <t>GT</t>
  </si>
  <si>
    <t>IF/GT</t>
  </si>
  <si>
    <t>DES/CST</t>
  </si>
  <si>
    <t>IF23</t>
  </si>
  <si>
    <t>DES/ROW</t>
  </si>
  <si>
    <t>SURP.</t>
  </si>
  <si>
    <t>TOLLS</t>
  </si>
  <si>
    <t>LS</t>
  </si>
  <si>
    <t>Ortiz 4L/Colonial-MLK</t>
  </si>
  <si>
    <t>IF24</t>
  </si>
  <si>
    <t>NOTE:</t>
  </si>
  <si>
    <t>Budget figures represent estimates for programming purposes.  All dollar figures are subject to adjustment.  Program year represents when funds are available, not necessarily when phase started or completed.</t>
  </si>
  <si>
    <t>KEY (PHASES):</t>
  </si>
  <si>
    <t>KEY (FUNDS):</t>
  </si>
  <si>
    <t>MIT = Mitigation</t>
  </si>
  <si>
    <t>PRELIM = Preliminary Study; PD&amp;E = Project Development &amp; Environmental Study; DES = Design; ROW = Right-of-Way Acquisition; CST = Construction; CEI = Construction Engineering Inspection; PM = Project Management; LS = Landscaping;</t>
  </si>
  <si>
    <t>PROJ.</t>
  </si>
  <si>
    <t>Funds for complete replacement due to technology changes</t>
  </si>
  <si>
    <t>Rob Phelan, 533-8594</t>
  </si>
  <si>
    <t>CST/CEI</t>
  </si>
  <si>
    <t>Signal System ATMS Upgrade</t>
  </si>
  <si>
    <t>MAJOR PROJECTS</t>
  </si>
  <si>
    <t>MAJOR MAINTENANCE PROJECTS</t>
  </si>
  <si>
    <t>CW</t>
  </si>
  <si>
    <t>Road Resurface/Rebuild Program</t>
  </si>
  <si>
    <t>Funds for rebuilding/resurfacing County-maintained roads as identified</t>
  </si>
  <si>
    <t>under systematic evaluation</t>
  </si>
  <si>
    <t>Master Bridge Project</t>
  </si>
  <si>
    <t>Funds for capital repairs/replacement of small bridges and culverts as</t>
  </si>
  <si>
    <t>identified throughout the year by inspections/critical events</t>
  </si>
  <si>
    <t>Roadway Beautification</t>
  </si>
  <si>
    <t>Funds for installation of landscaping on existing roads, including funds</t>
  </si>
  <si>
    <t>Fund to replace critical signal components as needed</t>
  </si>
  <si>
    <t>Funds for small-scale intersection improvements, including signalization</t>
  </si>
  <si>
    <t>SUBTOTALS</t>
  </si>
  <si>
    <t>Mike Berens, 533-9500</t>
  </si>
  <si>
    <t>mberens@leegov.com</t>
  </si>
  <si>
    <t>eguirguis@leegov.com</t>
  </si>
  <si>
    <t>rphelan@leegov.com</t>
  </si>
  <si>
    <t>for grants to community groups ($100,000 per year)</t>
  </si>
  <si>
    <t>Master Signal Project/Major Intersections</t>
  </si>
  <si>
    <r>
      <t xml:space="preserve">Burnt Store Road 4L </t>
    </r>
    <r>
      <rPr>
        <i/>
        <sz val="10"/>
        <rFont val="Arial"/>
        <family val="2"/>
      </rPr>
      <t>(DES/ROW UNDERWAY)</t>
    </r>
  </si>
  <si>
    <t>Sue Hopwood, 533-0157</t>
  </si>
  <si>
    <t>shopwood@leegov.com</t>
  </si>
  <si>
    <t>Specific Projects:</t>
  </si>
  <si>
    <t>Totals exclude loan repayments/interest.</t>
  </si>
  <si>
    <t>16/17</t>
  </si>
  <si>
    <t>DES/SUR</t>
  </si>
  <si>
    <t>SANIBEL</t>
  </si>
  <si>
    <t>DES/ROW/</t>
  </si>
  <si>
    <t>of City water lines and County sewer lines (costs don't reflect utility</t>
  </si>
  <si>
    <t>DES/CST/CEI</t>
  </si>
  <si>
    <t>1,2</t>
  </si>
  <si>
    <t>Kismet/Littleton Realignment</t>
  </si>
  <si>
    <t xml:space="preserve">Realignment of eastern end of Kismet Pkwy. to connect directly to </t>
  </si>
  <si>
    <t>IF22</t>
  </si>
  <si>
    <t>2,4</t>
  </si>
  <si>
    <t>1,2,3</t>
  </si>
  <si>
    <r>
      <t xml:space="preserve">4L widening, </t>
    </r>
    <r>
      <rPr>
        <i/>
        <sz val="10"/>
        <rFont val="Arial"/>
        <family val="2"/>
      </rPr>
      <t>including on-road bike lanes and 12' multi-use paths</t>
    </r>
  </si>
  <si>
    <t>on both sides</t>
  </si>
  <si>
    <t>- including on-road bike lanes, 10' multi-use path on east side, 6' side</t>
  </si>
  <si>
    <t>walk on west side</t>
  </si>
  <si>
    <r>
      <t xml:space="preserve">Phased reconstruction of County roadway within Town, </t>
    </r>
    <r>
      <rPr>
        <i/>
        <sz val="10"/>
        <rFont val="Arial"/>
        <family val="2"/>
      </rPr>
      <t>including adding</t>
    </r>
  </si>
  <si>
    <r>
      <rPr>
        <i/>
        <sz val="10"/>
        <rFont val="Arial"/>
        <family val="2"/>
      </rPr>
      <t>trolley stops, bike lanes and sidewalks on both sides</t>
    </r>
    <r>
      <rPr>
        <sz val="10"/>
        <rFont val="Arial"/>
        <family val="2"/>
      </rPr>
      <t xml:space="preserve">, and replacement </t>
    </r>
  </si>
  <si>
    <r>
      <t xml:space="preserve">4L widening, south of Sunrise Blvd. to Alabama Rd., </t>
    </r>
    <r>
      <rPr>
        <i/>
        <sz val="10"/>
        <rFont val="Arial"/>
        <family val="2"/>
      </rPr>
      <t>including on-road</t>
    </r>
  </si>
  <si>
    <t>bike lanes and sidewalks on both sides</t>
  </si>
  <si>
    <r>
      <rPr>
        <sz val="10"/>
        <rFont val="Arial"/>
        <family val="2"/>
      </rPr>
      <t xml:space="preserve">Littleton Rd., </t>
    </r>
    <r>
      <rPr>
        <i/>
        <sz val="10"/>
        <rFont val="Arial"/>
        <family val="2"/>
      </rPr>
      <t>including on-road bike lanes and sidewalks on both sides</t>
    </r>
  </si>
  <si>
    <t>4L widening, Colonial Blvd. to SR 82 (Dr. Martin Luther King, Jr. Blvd.),</t>
  </si>
  <si>
    <t>including on-road bike lanes and sidewalks on both sides</t>
  </si>
  <si>
    <r>
      <t xml:space="preserve">New 4L, N. of Alico Rd. to Daniels Pkwy., </t>
    </r>
    <r>
      <rPr>
        <i/>
        <sz val="10"/>
        <rFont val="Arial"/>
        <family val="2"/>
      </rPr>
      <t>including on-road bike lanes</t>
    </r>
  </si>
  <si>
    <t>and sidewalks on both sides</t>
  </si>
  <si>
    <t>Toll System Replacement</t>
  </si>
  <si>
    <t>17/18</t>
  </si>
  <si>
    <t>IF21</t>
  </si>
  <si>
    <t>Winkler Rd. Sidewalk/East Side, College Pkwy. to McGregor Blvd.</t>
  </si>
  <si>
    <t>Hancock Bridge Pkwy. Sidewalk/North Side, Moody Rd. to US 41</t>
  </si>
  <si>
    <r>
      <t xml:space="preserve">SR 78 (Pine Island Road) to Van Buren Parkway </t>
    </r>
    <r>
      <rPr>
        <i/>
        <sz val="10"/>
        <rFont val="Arial"/>
        <family val="2"/>
      </rPr>
      <t>(IN SEGMENTS)</t>
    </r>
  </si>
  <si>
    <t>TOLLS/</t>
  </si>
  <si>
    <t>Corbett Rd. Widening/Resurfacing</t>
  </si>
  <si>
    <t>8-ft off-road path on west side</t>
  </si>
  <si>
    <r>
      <rPr>
        <sz val="10"/>
        <rFont val="Arial"/>
        <family val="2"/>
      </rPr>
      <t xml:space="preserve">Diplomat Pkwy. to  Littleton Rd - Widen pavement for 11-ft lanes, </t>
    </r>
    <r>
      <rPr>
        <i/>
        <sz val="10"/>
        <rFont val="Arial"/>
        <family val="2"/>
      </rPr>
      <t>including</t>
    </r>
  </si>
  <si>
    <t>ddanley@leegov.com</t>
  </si>
  <si>
    <t>Dirk Danley, 533-9300</t>
  </si>
  <si>
    <t>Bob DeBrock, 533-9425</t>
  </si>
  <si>
    <t>bdebrock@leegov.com</t>
  </si>
  <si>
    <t>ADA Plan Implementation</t>
  </si>
  <si>
    <t>Funds to make improvements on County roads per ADA Transition Plan</t>
  </si>
  <si>
    <t>Roadway Lighting Upgrade</t>
  </si>
  <si>
    <t>Funds to replace lighting fixtures with LED</t>
  </si>
  <si>
    <r>
      <t xml:space="preserve">Alico Rd 4L/Ben Hill-Airport Haul Rd </t>
    </r>
    <r>
      <rPr>
        <i/>
        <sz val="10"/>
        <rFont val="Arial"/>
        <family val="2"/>
      </rPr>
      <t>(DESIGN UNDERWAY)</t>
    </r>
  </si>
  <si>
    <t>DES/MIT</t>
  </si>
  <si>
    <t>18/19</t>
  </si>
  <si>
    <t>E. 12th St. Sidewalk/North Side, Gerald Ave. to Joel Blvd.</t>
  </si>
  <si>
    <t>PD&amp;E/CST</t>
  </si>
  <si>
    <t>North Seg.</t>
  </si>
  <si>
    <t>Central Seg.</t>
  </si>
  <si>
    <t>South Seg.</t>
  </si>
  <si>
    <t>Cape Coral Bridge WB Span Replacement</t>
  </si>
  <si>
    <t>Accumulation of Cape and Midpoint surplus toll funds toward replacement of</t>
  </si>
  <si>
    <t>westbound span of Cape Coral Bridge by approximately 2028</t>
  </si>
  <si>
    <t>replacements).</t>
  </si>
  <si>
    <t xml:space="preserve">PER BOCC ACTION 11/19/13, CONSTRUCTION WILL MOVE IN </t>
  </si>
  <si>
    <t>CONSECUTIVE SEGMENTS FROM NORTH TO SOUTH STARTING AT</t>
  </si>
  <si>
    <t>CRESCENT ST., WITH CST FUNDING EVERY OTHER YEAR.</t>
  </si>
  <si>
    <t>IMPROVEMENT AT FOOT OF MATANZAS PASS BRIDGE NOT YET</t>
  </si>
  <si>
    <t>Segment 3</t>
  </si>
  <si>
    <t>Segment 4</t>
  </si>
  <si>
    <t>GT/IF24/</t>
  </si>
  <si>
    <t>IF23/GT/</t>
  </si>
  <si>
    <t>Palomino Lane Improvements</t>
  </si>
  <si>
    <r>
      <t xml:space="preserve">key locations, Daniels Pkwy. to Penzance Blvd. </t>
    </r>
    <r>
      <rPr>
        <i/>
        <sz val="10"/>
        <rFont val="Arial"/>
        <family val="2"/>
      </rPr>
      <t>Future road impact fees</t>
    </r>
  </si>
  <si>
    <t>provided by City per annexation interlocal to be earmarked for project.</t>
  </si>
  <si>
    <r>
      <rPr>
        <i/>
        <sz val="10"/>
        <rFont val="Arial"/>
        <family val="2"/>
      </rPr>
      <t>Addition of 8-foot off-road path on one side</t>
    </r>
    <r>
      <rPr>
        <sz val="10"/>
        <rFont val="Arial"/>
        <family val="2"/>
      </rPr>
      <t xml:space="preserve"> and left turn lanes at certain</t>
    </r>
  </si>
  <si>
    <t>Upgrade signal system and TOC equipment, install ITS field equipment to</t>
  </si>
  <si>
    <t>support ATMS operations on County roads</t>
  </si>
  <si>
    <t>Traffic and Engineering Services</t>
  </si>
  <si>
    <t>Funds to keep County-owned traffic regulatory and informational signage</t>
  </si>
  <si>
    <t>up to standards</t>
  </si>
  <si>
    <t>Dan Vasiloff, 533-9500</t>
  </si>
  <si>
    <t>dvasiloff@leegov.com</t>
  </si>
  <si>
    <t>Cape Coral Toll Facilities Painting</t>
  </si>
  <si>
    <t>Funds to repaint the Cape Coral Bridge and related toll facilities</t>
  </si>
  <si>
    <t>Midpoint/LeeWay Facilities Painting</t>
  </si>
  <si>
    <t xml:space="preserve">Funds to repaint the Midpoint Bridge and related toll facilities, and the </t>
  </si>
  <si>
    <t>LeeWay Service Center</t>
  </si>
  <si>
    <t>Replace Overhead Sign Structures - Sanibel</t>
  </si>
  <si>
    <t>Funds to replace signs structures on WB approach to Sanibel Bridge</t>
  </si>
  <si>
    <t>#</t>
  </si>
  <si>
    <t>DRIVER</t>
  </si>
  <si>
    <t>Added capacity for</t>
  </si>
  <si>
    <t>future RED developments</t>
  </si>
  <si>
    <t>Implementation of bike-</t>
  </si>
  <si>
    <t>ped plan, BPAC prior-</t>
  </si>
  <si>
    <t>ities, Complete Streets</t>
  </si>
  <si>
    <t>principals</t>
  </si>
  <si>
    <t>NM - Core Critical</t>
  </si>
  <si>
    <t>NM - Discretionary/</t>
  </si>
  <si>
    <t>Deferrable</t>
  </si>
  <si>
    <t>Bridge life cycle/con-</t>
  </si>
  <si>
    <t>dition</t>
  </si>
  <si>
    <t>Mandated</t>
  </si>
  <si>
    <t>Future growth, safety,</t>
  </si>
  <si>
    <t>City priority and shared</t>
  </si>
  <si>
    <t>funding via surplus tolls</t>
  </si>
  <si>
    <t>Age/condition, escalating</t>
  </si>
  <si>
    <t>maintenance costs</t>
  </si>
  <si>
    <t>Substandard condition,</t>
  </si>
  <si>
    <t>Federal facilities in City</t>
  </si>
  <si>
    <t>NM - Essential</t>
  </si>
  <si>
    <t>Intersection control</t>
  </si>
  <si>
    <t>Town request, reflective</t>
  </si>
  <si>
    <t>of Town's Streetscape</t>
  </si>
  <si>
    <t>Master Plan, Complete</t>
  </si>
  <si>
    <t>Streets principals</t>
  </si>
  <si>
    <t>LOS, community interest</t>
  </si>
  <si>
    <t>request</t>
  </si>
  <si>
    <t>System continuity, City</t>
  </si>
  <si>
    <t>request, fund-sharing</t>
  </si>
  <si>
    <t>interlocal (if executed)</t>
  </si>
  <si>
    <t>Parallel reliever to I-75,</t>
  </si>
  <si>
    <t>access to jail and EMS,</t>
  </si>
  <si>
    <t>projected LOS</t>
  </si>
  <si>
    <t>Improved traffic flow, bike-</t>
  </si>
  <si>
    <t>ped safety, community</t>
  </si>
  <si>
    <t>Maximizes efficient use</t>
  </si>
  <si>
    <t>of existing capacity</t>
  </si>
  <si>
    <t>Extends major arterial,</t>
  </si>
  <si>
    <t>parallel reliever to I-75</t>
  </si>
  <si>
    <t>Age of equipment, rapid</t>
  </si>
  <si>
    <t>technology changes</t>
  </si>
  <si>
    <t>Pavement rating system,</t>
  </si>
  <si>
    <t>complaints, asset prot.</t>
  </si>
  <si>
    <t>Bridge conditions, asset</t>
  </si>
  <si>
    <t>protection</t>
  </si>
  <si>
    <t>Leescape Master Plan,</t>
  </si>
  <si>
    <t>RLAC priorities, com-</t>
  </si>
  <si>
    <t>munity interest</t>
  </si>
  <si>
    <t>Signal equipment con-</t>
  </si>
  <si>
    <t>dition, safety</t>
  </si>
  <si>
    <t>Intersection conditions/</t>
  </si>
  <si>
    <t>needs</t>
  </si>
  <si>
    <t>Federal Law, ADA plan</t>
  </si>
  <si>
    <t>Sustainability, operating</t>
  </si>
  <si>
    <t>cost reduction</t>
  </si>
  <si>
    <t>Age of current system,</t>
  </si>
  <si>
    <t>Sign conditions, safety,</t>
  </si>
  <si>
    <t>liability</t>
  </si>
  <si>
    <t>Current conditions, asset</t>
  </si>
  <si>
    <t>protection, driver needs</t>
  </si>
  <si>
    <t>GT/IF25/</t>
  </si>
  <si>
    <t>IDENTIFIED AND FUNDED, TO BE EVALUATED IN FDOT PD&amp;E STUDY.</t>
  </si>
  <si>
    <r>
      <t>Signal</t>
    </r>
    <r>
      <rPr>
        <sz val="10"/>
        <rFont val="Arial"/>
        <family val="2"/>
      </rPr>
      <t xml:space="preserve"> Upgrades/Equipment Replacement</t>
    </r>
  </si>
  <si>
    <t>IF22/TRIP/</t>
  </si>
  <si>
    <t>Toll Interoperability</t>
  </si>
  <si>
    <t>Funds for hardware/software changes to maintain interoperability with other toll</t>
  </si>
  <si>
    <t>agencies</t>
  </si>
  <si>
    <t>19/20</t>
  </si>
  <si>
    <t>PRELIM/DES</t>
  </si>
  <si>
    <t>Tice St. Sidewalk/South Side, Ortiz Ave. to Lexington Ave.</t>
  </si>
  <si>
    <t>2,5</t>
  </si>
  <si>
    <t>Alico Rd. Connector/Alico Rd. to SR 82 opposite Sunshine Blvd.</t>
  </si>
  <si>
    <t>purchase option agreement</t>
  </si>
  <si>
    <t>Funds to purchase ROW through Florida Rock property prior to 12/31/2020 per</t>
  </si>
  <si>
    <t xml:space="preserve">People-to-jobs link, </t>
  </si>
  <si>
    <t>Daniels Pkwy. relief</t>
  </si>
  <si>
    <t>IF25</t>
  </si>
  <si>
    <t>Funds to replace 2L bascule bridge, fixed-span bridge an option</t>
  </si>
  <si>
    <t>CAPE/MP</t>
  </si>
  <si>
    <t>Colonial Blvd. Alternatives Analysis</t>
  </si>
  <si>
    <t>Funds to evaluate improvement options between McGregor Blvd. and US 41</t>
  </si>
  <si>
    <t>report</t>
  </si>
  <si>
    <t>LOS F per Concurrency</t>
  </si>
  <si>
    <t>Segment 1 CST</t>
  </si>
  <si>
    <t>Segments 5</t>
  </si>
  <si>
    <t>and 6</t>
  </si>
  <si>
    <r>
      <t xml:space="preserve">Estero Blvd. Improvements </t>
    </r>
    <r>
      <rPr>
        <i/>
        <sz val="10"/>
        <rFont val="Arial"/>
        <family val="2"/>
      </rPr>
      <t>(SEGMENT 1 DES UNDERWAY, CST THIS YEAR)</t>
    </r>
  </si>
  <si>
    <t>Gunnery Rd./8th St. Intersection Improvements</t>
  </si>
  <si>
    <t>Signalization and turn lane improvements</t>
  </si>
  <si>
    <t>needed</t>
  </si>
  <si>
    <t>NM- Core Critical</t>
  </si>
  <si>
    <t>Rob Price, 533-9500</t>
  </si>
  <si>
    <t>rprice@leegov.com</t>
  </si>
  <si>
    <t>Sunshine Blvd./8th St. W. Roundabout</t>
  </si>
  <si>
    <t>Overhead Sign Structures Evaluation</t>
  </si>
  <si>
    <t>Funds to inspect 1/5 of overhead sign structures every year</t>
  </si>
  <si>
    <t>Maintenance obligations,</t>
  </si>
  <si>
    <t>liability, FDOT standards</t>
  </si>
  <si>
    <t>Del Prado Blvd. Landscaping</t>
  </si>
  <si>
    <t>Funds to install landscaping from Hancock Bridge Pkwy. to SR 78</t>
  </si>
  <si>
    <t>Community beautification</t>
  </si>
  <si>
    <t>PER BOCC ACTION 11/19/13, CONSTRUCTION STARTING WITH NORTH</t>
  </si>
  <si>
    <t>SEGMENT (DIPLOMAT PKWY. TO VAN BUREN PKWY.)</t>
  </si>
  <si>
    <t>Gulf Blvd. Path Widening, Wheeler Rd-1st St. W.</t>
  </si>
  <si>
    <t>Mariana Ave. Sidewalk/South Side, US 41 to Bus. 41</t>
  </si>
  <si>
    <t>Hancock Bridge Pkwy. Sidewalk/North Side, NE 16th Pl. to SE 24th Ave.</t>
  </si>
  <si>
    <t>Boy Scout Dr. Pedestrian Safety Improvements, Summerlin Rd. to US 41</t>
  </si>
  <si>
    <t>Beacon Manor Dr. Sidewalk, US 41 to S. Danley Dr.</t>
  </si>
  <si>
    <t>Tice St. Sidewalk/South Side, Lynneda Ave. to Ortiz Ave.</t>
  </si>
  <si>
    <t>Alico Rd. Sidewalk/North Side, RR Crossing to Quaker Ln.</t>
  </si>
  <si>
    <t>FY 98-15</t>
  </si>
  <si>
    <t>FY 15/16</t>
  </si>
  <si>
    <t>20/21</t>
  </si>
  <si>
    <t>Received $1 mill in funds from Economic DevelopmentTrust Fund</t>
  </si>
  <si>
    <t>Construction moved to FY 16/17</t>
  </si>
  <si>
    <t>AV/G</t>
  </si>
  <si>
    <t>Veterans Pkwy.SW 10th St. to Skyline Blvd.</t>
  </si>
  <si>
    <t>DSE/SUR</t>
  </si>
  <si>
    <t>Veterans Pkwy.SW 3rd Pl to SW 2nd Ave</t>
  </si>
  <si>
    <t>Stringfellow Rd SUP East, Sanibel Blvd to York Rd.</t>
  </si>
  <si>
    <t>Hart Rd. SUP West, SR 78 to Forest Park Dr.</t>
  </si>
  <si>
    <t>Orange River Blvd. Palm Beach Blvd. to Lorraine Dr.</t>
  </si>
  <si>
    <t>Austin St. Woodland Ave to N. of Brantley</t>
  </si>
  <si>
    <t>Bell Blvd. SR 82 to Joel Blvd</t>
  </si>
  <si>
    <t>Estero Pkwy.</t>
  </si>
  <si>
    <t>Represents 50% from County, other 50% from Village of Estero</t>
  </si>
  <si>
    <t>IF24, GT</t>
  </si>
  <si>
    <t>Pine Rd. Allaire Ln to US 41</t>
  </si>
  <si>
    <t>Bonita Beach Road I-75 to Bonita Grande</t>
  </si>
  <si>
    <t>DES/ROW/CST</t>
  </si>
  <si>
    <t>GIF</t>
  </si>
  <si>
    <t>Additional funds for CST needed, CST in 16/17</t>
  </si>
  <si>
    <t>Segment 2 DES/</t>
  </si>
  <si>
    <t>FDOT</t>
  </si>
  <si>
    <t xml:space="preserve">Homestead 4L/Sunrise-Alabama </t>
  </si>
  <si>
    <t>Hickory Bridge Replacements</t>
  </si>
  <si>
    <t>Age/condition, escalting</t>
  </si>
  <si>
    <t>SURP. TOLLS/GT/GIF</t>
  </si>
  <si>
    <t>(amounts reflect total project cost</t>
  </si>
  <si>
    <t>Vince Miller, 533-8577</t>
  </si>
  <si>
    <t>vmiller@leegov.com</t>
  </si>
  <si>
    <t>CITY</t>
  </si>
  <si>
    <t>Littleton Road</t>
  </si>
  <si>
    <t>Widen existing 2 lane rural road to 4 lanes, including on road bike lanes and sidewalks</t>
  </si>
  <si>
    <t>Road Resurface/Rebuild Program - Lehigh Acres</t>
  </si>
  <si>
    <t>Funds for rebuilding/resurfacing roads in Lehigh Acres</t>
  </si>
  <si>
    <t>Signal Network</t>
  </si>
  <si>
    <t>Upgrade existing Traffic Signal Network</t>
  </si>
  <si>
    <t xml:space="preserve">disaster recover/backup </t>
  </si>
  <si>
    <t>security</t>
  </si>
  <si>
    <t>Rob Radford, 5330110</t>
  </si>
  <si>
    <t>rradford@leegov.com</t>
  </si>
  <si>
    <t>Sign Replacement Program/Raised Pavement Markers</t>
  </si>
  <si>
    <t>Ehab Guiguis, 533-9400</t>
  </si>
  <si>
    <t>GIF/GT</t>
  </si>
  <si>
    <t>BP</t>
  </si>
  <si>
    <t>IF23,24</t>
  </si>
  <si>
    <t xml:space="preserve">Big Carlos Pass Bridge </t>
  </si>
  <si>
    <t>Segment 3-6</t>
  </si>
  <si>
    <t>Segment 1</t>
  </si>
  <si>
    <t>IF23 = Road Impact Fees from District 23; GT = Local Option Gas Taxes; CITY = City funds; PS = Public Safety funds; FDOT = Florida Dept. of Transportation; AV = Ad Valorem; GIF = Growth Increment Funding</t>
  </si>
  <si>
    <t>Study</t>
  </si>
  <si>
    <t xml:space="preserve">Congested </t>
  </si>
  <si>
    <t>Expected to worsen with</t>
  </si>
  <si>
    <t>Kismet/Littleton</t>
  </si>
  <si>
    <t>Realignment</t>
  </si>
  <si>
    <t>Project combines New Pass, Little Carlos and Big Hickory bridges into one project</t>
  </si>
  <si>
    <t xml:space="preserve">SUMMARY OF MAJOR ROAD PROJECTS PROGRAMMED BY LEE COUNTY - FY 16/17 TO FY 20/21 </t>
  </si>
  <si>
    <t>Scott Gammon 533-8530</t>
  </si>
  <si>
    <t>sgammon@leegov.com</t>
  </si>
  <si>
    <t>Vince Miller, 5338577</t>
  </si>
  <si>
    <t>LCWerst@leegov.com</t>
  </si>
  <si>
    <t>Lee Werst 533-8591</t>
  </si>
  <si>
    <t>TBD</t>
  </si>
  <si>
    <t>Vmiller@leegov.com</t>
  </si>
  <si>
    <t>dmurphy@leegov.com</t>
  </si>
  <si>
    <t>mpadgett@leegov.com</t>
  </si>
  <si>
    <t>Mpadgett@leegov.com</t>
  </si>
  <si>
    <t>Mike Padgett 533-9500</t>
  </si>
  <si>
    <t>Dave Murphy 533-8578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</si>
</sst>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#,##0.0"/>
    <numFmt numFmtId="166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 Black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430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0" xfId="0" applyNumberFormat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2" fillId="0" borderId="12" xfId="1" applyBorder="1" applyAlignment="1" applyProtection="1"/>
    <xf numFmtId="0" fontId="2" fillId="0" borderId="13" xfId="1" applyBorder="1" applyAlignment="1" applyProtection="1"/>
    <xf numFmtId="165" fontId="0" fillId="0" borderId="0" xfId="0" applyNumberFormat="1" applyBorder="1"/>
    <xf numFmtId="0" fontId="4" fillId="0" borderId="0" xfId="0" applyFont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0" xfId="0" applyNumberFormat="1"/>
    <xf numFmtId="0" fontId="5" fillId="0" borderId="2" xfId="0" applyFont="1" applyBorder="1" applyAlignment="1">
      <alignment horizontal="center"/>
    </xf>
    <xf numFmtId="0" fontId="5" fillId="0" borderId="0" xfId="0" applyFont="1" applyFill="1" applyBorder="1"/>
    <xf numFmtId="0" fontId="0" fillId="0" borderId="6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6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14" xfId="0" applyFill="1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" fontId="0" fillId="0" borderId="1" xfId="0" quotePrefix="1" applyNumberFormat="1" applyBorder="1" applyAlignment="1">
      <alignment horizontal="center"/>
    </xf>
    <xf numFmtId="0" fontId="0" fillId="0" borderId="28" xfId="0" applyBorder="1"/>
    <xf numFmtId="0" fontId="0" fillId="0" borderId="29" xfId="0" applyBorder="1" applyAlignment="1">
      <alignment horizontal="center"/>
    </xf>
    <xf numFmtId="3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3" fillId="0" borderId="29" xfId="0" quotePrefix="1" applyNumberFormat="1" applyFon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3" fillId="0" borderId="26" xfId="0" quotePrefix="1" applyNumberFormat="1" applyFon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32" xfId="0" applyNumberFormat="1" applyFill="1" applyBorder="1" applyAlignment="1">
      <alignment horizontal="right"/>
    </xf>
    <xf numFmtId="3" fontId="0" fillId="0" borderId="23" xfId="0" quotePrefix="1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39" xfId="0" quotePrefix="1" applyNumberFormat="1" applyFill="1" applyBorder="1" applyAlignment="1">
      <alignment horizontal="right"/>
    </xf>
    <xf numFmtId="3" fontId="0" fillId="0" borderId="40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3" fontId="0" fillId="0" borderId="23" xfId="0" applyNumberFormat="1" applyFill="1" applyBorder="1" applyAlignment="1">
      <alignment horizontal="right"/>
    </xf>
    <xf numFmtId="3" fontId="0" fillId="0" borderId="33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3" fontId="3" fillId="0" borderId="0" xfId="0" quotePrefix="1" applyNumberFormat="1" applyFont="1" applyFill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34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3" fontId="0" fillId="0" borderId="35" xfId="0" applyNumberFormat="1" applyFill="1" applyBorder="1" applyAlignment="1">
      <alignment horizontal="right"/>
    </xf>
    <xf numFmtId="3" fontId="0" fillId="0" borderId="36" xfId="0" applyNumberFormat="1" applyFill="1" applyBorder="1" applyAlignment="1">
      <alignment horizontal="right"/>
    </xf>
    <xf numFmtId="3" fontId="3" fillId="0" borderId="35" xfId="0" applyNumberFormat="1" applyFont="1" applyFill="1" applyBorder="1" applyAlignment="1">
      <alignment horizontal="right"/>
    </xf>
    <xf numFmtId="3" fontId="3" fillId="0" borderId="26" xfId="0" quotePrefix="1" applyNumberFormat="1" applyFont="1" applyFill="1" applyBorder="1" applyAlignment="1">
      <alignment horizontal="right"/>
    </xf>
    <xf numFmtId="3" fontId="3" fillId="0" borderId="29" xfId="0" quotePrefix="1" applyNumberFormat="1" applyFont="1" applyFill="1" applyBorder="1" applyAlignment="1">
      <alignment horizontal="right"/>
    </xf>
    <xf numFmtId="3" fontId="0" fillId="0" borderId="30" xfId="0" applyNumberFormat="1" applyFill="1" applyBorder="1" applyAlignment="1">
      <alignment horizontal="right"/>
    </xf>
    <xf numFmtId="3" fontId="0" fillId="0" borderId="31" xfId="0" applyNumberForma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3" fillId="0" borderId="37" xfId="0" quotePrefix="1" applyNumberFormat="1" applyFont="1" applyBorder="1" applyAlignment="1">
      <alignment horizontal="right"/>
    </xf>
    <xf numFmtId="3" fontId="3" fillId="0" borderId="35" xfId="0" quotePrefix="1" applyNumberFormat="1" applyFont="1" applyFill="1" applyBorder="1" applyAlignment="1">
      <alignment horizontal="right"/>
    </xf>
    <xf numFmtId="3" fontId="5" fillId="0" borderId="35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0" fillId="0" borderId="32" xfId="0" quotePrefix="1" applyNumberFormat="1" applyFill="1" applyBorder="1" applyAlignment="1">
      <alignment horizontal="right"/>
    </xf>
    <xf numFmtId="3" fontId="0" fillId="0" borderId="26" xfId="0" applyNumberForma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3" fillId="0" borderId="34" xfId="0" quotePrefix="1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left"/>
    </xf>
    <xf numFmtId="0" fontId="3" fillId="0" borderId="2" xfId="0" quotePrefix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6" fontId="0" fillId="0" borderId="2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3" fillId="0" borderId="2" xfId="0" quotePrefix="1" applyNumberFormat="1" applyFont="1" applyFill="1" applyBorder="1" applyAlignment="1">
      <alignment horizontal="center"/>
    </xf>
    <xf numFmtId="3" fontId="0" fillId="0" borderId="38" xfId="0" applyNumberFormat="1" applyFill="1" applyBorder="1" applyAlignment="1">
      <alignment horizontal="right"/>
    </xf>
    <xf numFmtId="3" fontId="0" fillId="0" borderId="37" xfId="0" applyNumberFormat="1" applyFill="1" applyBorder="1" applyAlignment="1">
      <alignment horizontal="right"/>
    </xf>
    <xf numFmtId="3" fontId="0" fillId="0" borderId="39" xfId="0" applyNumberFormat="1" applyFill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3" fontId="3" fillId="0" borderId="33" xfId="0" quotePrefix="1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3" fontId="0" fillId="0" borderId="33" xfId="0" quotePrefix="1" applyNumberFormat="1" applyFill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3" fillId="0" borderId="33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 horizontal="right"/>
    </xf>
    <xf numFmtId="6" fontId="0" fillId="0" borderId="7" xfId="0" applyNumberFormat="1" applyFill="1" applyBorder="1" applyAlignment="1">
      <alignment horizontal="center"/>
    </xf>
    <xf numFmtId="3" fontId="0" fillId="0" borderId="43" xfId="0" applyNumberFormat="1" applyBorder="1" applyAlignment="1">
      <alignment horizontal="right"/>
    </xf>
    <xf numFmtId="3" fontId="0" fillId="0" borderId="44" xfId="0" applyNumberFormat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3" fontId="0" fillId="0" borderId="41" xfId="0" quotePrefix="1" applyNumberFormat="1" applyFill="1" applyBorder="1" applyAlignment="1">
      <alignment horizontal="right"/>
    </xf>
    <xf numFmtId="6" fontId="0" fillId="0" borderId="8" xfId="0" applyNumberForma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3" fontId="0" fillId="0" borderId="43" xfId="0" applyNumberFormat="1" applyFill="1" applyBorder="1" applyAlignment="1">
      <alignment horizontal="right"/>
    </xf>
    <xf numFmtId="3" fontId="0" fillId="0" borderId="44" xfId="0" applyNumberFormat="1" applyFill="1" applyBorder="1" applyAlignment="1">
      <alignment horizontal="right"/>
    </xf>
    <xf numFmtId="3" fontId="5" fillId="0" borderId="36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 horizontal="right"/>
    </xf>
    <xf numFmtId="3" fontId="0" fillId="0" borderId="41" xfId="0" applyNumberFormat="1" applyFill="1" applyBorder="1" applyAlignment="1">
      <alignment horizontal="right"/>
    </xf>
    <xf numFmtId="0" fontId="5" fillId="0" borderId="8" xfId="0" applyNumberFormat="1" applyFont="1" applyFill="1" applyBorder="1" applyAlignment="1">
      <alignment horizontal="center"/>
    </xf>
    <xf numFmtId="3" fontId="5" fillId="0" borderId="45" xfId="0" quotePrefix="1" applyNumberFormat="1" applyFont="1" applyFill="1" applyBorder="1" applyAlignment="1">
      <alignment horizontal="right"/>
    </xf>
    <xf numFmtId="3" fontId="5" fillId="0" borderId="34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0" fontId="5" fillId="0" borderId="2" xfId="0" applyNumberFormat="1" applyFont="1" applyFill="1" applyBorder="1" applyAlignment="1">
      <alignment horizontal="center"/>
    </xf>
    <xf numFmtId="3" fontId="5" fillId="0" borderId="45" xfId="0" applyNumberFormat="1" applyFont="1" applyFill="1" applyBorder="1" applyAlignment="1">
      <alignment horizontal="right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0" xfId="0" applyNumberFormat="1" applyBorder="1"/>
    <xf numFmtId="0" fontId="0" fillId="0" borderId="16" xfId="0" applyBorder="1" applyAlignment="1">
      <alignment horizontal="center"/>
    </xf>
    <xf numFmtId="0" fontId="0" fillId="0" borderId="7" xfId="0" applyBorder="1"/>
    <xf numFmtId="0" fontId="0" fillId="0" borderId="2" xfId="0" applyBorder="1"/>
    <xf numFmtId="3" fontId="3" fillId="0" borderId="36" xfId="0" quotePrefix="1" applyNumberFormat="1" applyFont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0" fontId="3" fillId="0" borderId="0" xfId="0" applyFont="1" applyFill="1" applyBorder="1"/>
    <xf numFmtId="3" fontId="3" fillId="0" borderId="36" xfId="0" applyNumberFormat="1" applyFont="1" applyFill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5" fillId="0" borderId="33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3" fillId="0" borderId="26" xfId="0" quotePrefix="1" applyFont="1" applyBorder="1" applyAlignment="1">
      <alignment horizontal="right"/>
    </xf>
    <xf numFmtId="0" fontId="3" fillId="0" borderId="29" xfId="0" quotePrefix="1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1" fillId="0" borderId="13" xfId="1" applyFont="1" applyBorder="1" applyAlignment="1" applyProtection="1"/>
    <xf numFmtId="0" fontId="2" fillId="0" borderId="13" xfId="1" applyFill="1" applyBorder="1" applyAlignment="1" applyProtection="1"/>
    <xf numFmtId="0" fontId="1" fillId="0" borderId="13" xfId="1" applyFont="1" applyFill="1" applyBorder="1" applyAlignment="1" applyProtection="1"/>
    <xf numFmtId="3" fontId="3" fillId="0" borderId="30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>
      <alignment horizontal="right"/>
    </xf>
    <xf numFmtId="0" fontId="5" fillId="0" borderId="5" xfId="0" applyFont="1" applyFill="1" applyBorder="1"/>
    <xf numFmtId="0" fontId="0" fillId="0" borderId="8" xfId="0" applyFill="1" applyBorder="1" applyAlignment="1">
      <alignment horizontal="left"/>
    </xf>
    <xf numFmtId="0" fontId="5" fillId="0" borderId="6" xfId="0" applyFont="1" applyFill="1" applyBorder="1"/>
    <xf numFmtId="0" fontId="0" fillId="0" borderId="46" xfId="0" applyBorder="1" applyAlignment="1">
      <alignment horizontal="center"/>
    </xf>
    <xf numFmtId="0" fontId="0" fillId="0" borderId="46" xfId="0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0" fontId="5" fillId="0" borderId="46" xfId="0" applyNumberFormat="1" applyFont="1" applyFill="1" applyBorder="1" applyAlignment="1">
      <alignment horizontal="center"/>
    </xf>
    <xf numFmtId="0" fontId="2" fillId="0" borderId="47" xfId="1" applyBorder="1" applyAlignment="1" applyProtection="1"/>
    <xf numFmtId="3" fontId="5" fillId="0" borderId="6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5" fillId="0" borderId="32" xfId="0" quotePrefix="1" applyNumberFormat="1" applyFont="1" applyFill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0" fontId="8" fillId="0" borderId="13" xfId="1" applyFont="1" applyBorder="1" applyAlignment="1" applyProtection="1"/>
    <xf numFmtId="3" fontId="5" fillId="0" borderId="43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/>
    </xf>
    <xf numFmtId="0" fontId="1" fillId="0" borderId="11" xfId="1" applyFont="1" applyFill="1" applyBorder="1" applyAlignment="1" applyProtection="1"/>
    <xf numFmtId="3" fontId="5" fillId="0" borderId="30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 horizontal="right"/>
    </xf>
    <xf numFmtId="3" fontId="5" fillId="0" borderId="34" xfId="0" quotePrefix="1" applyNumberFormat="1" applyFont="1" applyFill="1" applyBorder="1" applyAlignment="1">
      <alignment horizontal="right"/>
    </xf>
    <xf numFmtId="3" fontId="5" fillId="0" borderId="38" xfId="0" applyNumberFormat="1" applyFont="1" applyBorder="1" applyAlignment="1">
      <alignment horizontal="right"/>
    </xf>
    <xf numFmtId="0" fontId="8" fillId="0" borderId="12" xfId="1" applyFont="1" applyBorder="1" applyAlignment="1" applyProtection="1"/>
    <xf numFmtId="0" fontId="7" fillId="0" borderId="0" xfId="0" applyFont="1" applyFill="1" applyBorder="1"/>
    <xf numFmtId="0" fontId="0" fillId="0" borderId="16" xfId="0" applyFill="1" applyBorder="1" applyAlignment="1">
      <alignment horizontal="center"/>
    </xf>
    <xf numFmtId="0" fontId="6" fillId="0" borderId="16" xfId="0" applyFont="1" applyFill="1" applyBorder="1"/>
    <xf numFmtId="2" fontId="0" fillId="0" borderId="16" xfId="0" applyNumberForma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right"/>
    </xf>
    <xf numFmtId="3" fontId="3" fillId="0" borderId="16" xfId="0" quotePrefix="1" applyNumberFormat="1" applyFont="1" applyFill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5" fillId="0" borderId="16" xfId="0" applyNumberFormat="1" applyFont="1" applyFill="1" applyBorder="1" applyAlignment="1">
      <alignment horizontal="center"/>
    </xf>
    <xf numFmtId="0" fontId="2" fillId="0" borderId="16" xfId="1" applyBorder="1" applyAlignment="1" applyProtection="1"/>
    <xf numFmtId="0" fontId="5" fillId="0" borderId="49" xfId="0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 horizontal="right"/>
    </xf>
    <xf numFmtId="3" fontId="5" fillId="0" borderId="50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3" fontId="5" fillId="0" borderId="51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0" fillId="2" borderId="46" xfId="0" applyFill="1" applyBorder="1" applyAlignment="1">
      <alignment horizontal="center"/>
    </xf>
    <xf numFmtId="0" fontId="7" fillId="2" borderId="49" xfId="0" applyFont="1" applyFill="1" applyBorder="1"/>
    <xf numFmtId="2" fontId="0" fillId="2" borderId="46" xfId="0" applyNumberFormat="1" applyFill="1" applyBorder="1" applyAlignment="1">
      <alignment horizontal="center"/>
    </xf>
    <xf numFmtId="3" fontId="3" fillId="2" borderId="48" xfId="0" applyNumberFormat="1" applyFont="1" applyFill="1" applyBorder="1" applyAlignment="1">
      <alignment horizontal="right"/>
    </xf>
    <xf numFmtId="3" fontId="3" fillId="2" borderId="50" xfId="0" applyNumberFormat="1" applyFont="1" applyFill="1" applyBorder="1" applyAlignment="1">
      <alignment horizontal="right"/>
    </xf>
    <xf numFmtId="3" fontId="3" fillId="2" borderId="52" xfId="0" applyNumberFormat="1" applyFont="1" applyFill="1" applyBorder="1" applyAlignment="1">
      <alignment horizontal="right"/>
    </xf>
    <xf numFmtId="3" fontId="3" fillId="2" borderId="51" xfId="0" applyNumberFormat="1" applyFont="1" applyFill="1" applyBorder="1" applyAlignment="1">
      <alignment horizontal="right"/>
    </xf>
    <xf numFmtId="3" fontId="3" fillId="2" borderId="52" xfId="0" quotePrefix="1" applyNumberFormat="1" applyFont="1" applyFill="1" applyBorder="1" applyAlignment="1">
      <alignment horizontal="right"/>
    </xf>
    <xf numFmtId="3" fontId="3" fillId="2" borderId="53" xfId="0" applyNumberFormat="1" applyFont="1" applyFill="1" applyBorder="1" applyAlignment="1">
      <alignment horizontal="right"/>
    </xf>
    <xf numFmtId="3" fontId="3" fillId="2" borderId="54" xfId="0" applyNumberFormat="1" applyFont="1" applyFill="1" applyBorder="1" applyAlignment="1">
      <alignment horizontal="right"/>
    </xf>
    <xf numFmtId="3" fontId="0" fillId="2" borderId="53" xfId="0" applyNumberFormat="1" applyFill="1" applyBorder="1" applyAlignment="1">
      <alignment horizontal="right"/>
    </xf>
    <xf numFmtId="3" fontId="3" fillId="2" borderId="55" xfId="0" applyNumberFormat="1" applyFont="1" applyFill="1" applyBorder="1" applyAlignment="1">
      <alignment horizontal="right"/>
    </xf>
    <xf numFmtId="0" fontId="5" fillId="2" borderId="46" xfId="0" applyNumberFormat="1" applyFont="1" applyFill="1" applyBorder="1" applyAlignment="1">
      <alignment horizontal="center"/>
    </xf>
    <xf numFmtId="0" fontId="2" fillId="2" borderId="47" xfId="1" applyFill="1" applyBorder="1" applyAlignment="1" applyProtection="1"/>
    <xf numFmtId="3" fontId="3" fillId="0" borderId="0" xfId="0" applyNumberFormat="1" applyFont="1" applyBorder="1" applyAlignment="1">
      <alignment horizontal="right"/>
    </xf>
    <xf numFmtId="3" fontId="3" fillId="0" borderId="56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8" fillId="0" borderId="13" xfId="1" applyFont="1" applyFill="1" applyBorder="1" applyAlignment="1" applyProtection="1"/>
    <xf numFmtId="0" fontId="8" fillId="0" borderId="12" xfId="1" applyFont="1" applyFill="1" applyBorder="1" applyAlignment="1" applyProtection="1"/>
    <xf numFmtId="3" fontId="1" fillId="0" borderId="32" xfId="0" applyNumberFormat="1" applyFont="1" applyFill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0" fontId="0" fillId="2" borderId="47" xfId="0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16" fontId="0" fillId="2" borderId="51" xfId="0" quotePrefix="1" applyNumberFormat="1" applyFill="1" applyBorder="1" applyAlignment="1">
      <alignment horizontal="center"/>
    </xf>
    <xf numFmtId="16" fontId="0" fillId="2" borderId="49" xfId="0" quotePrefix="1" applyNumberForma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5" xfId="0" applyNumberFormat="1" applyBorder="1" applyAlignment="1">
      <alignment horizontal="right"/>
    </xf>
    <xf numFmtId="0" fontId="1" fillId="0" borderId="0" xfId="0" applyFont="1" applyFill="1" applyBorder="1"/>
    <xf numFmtId="0" fontId="1" fillId="0" borderId="5" xfId="0" applyFont="1" applyBorder="1"/>
    <xf numFmtId="0" fontId="1" fillId="0" borderId="2" xfId="0" applyFont="1" applyBorder="1" applyAlignment="1">
      <alignment horizontal="center"/>
    </xf>
    <xf numFmtId="0" fontId="1" fillId="0" borderId="5" xfId="0" applyFont="1" applyFill="1" applyBorder="1"/>
    <xf numFmtId="3" fontId="1" fillId="0" borderId="20" xfId="0" applyNumberFormat="1" applyFont="1" applyFill="1" applyBorder="1" applyAlignment="1">
      <alignment horizontal="right"/>
    </xf>
    <xf numFmtId="2" fontId="3" fillId="0" borderId="2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33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right"/>
    </xf>
    <xf numFmtId="0" fontId="1" fillId="0" borderId="6" xfId="0" applyFont="1" applyFill="1" applyBorder="1"/>
    <xf numFmtId="0" fontId="0" fillId="0" borderId="49" xfId="0" applyBorder="1" applyAlignment="1">
      <alignment horizontal="right"/>
    </xf>
    <xf numFmtId="0" fontId="1" fillId="0" borderId="0" xfId="0" applyFont="1"/>
    <xf numFmtId="14" fontId="2" fillId="0" borderId="12" xfId="1" applyNumberFormat="1" applyBorder="1" applyAlignment="1" applyProtection="1"/>
    <xf numFmtId="166" fontId="0" fillId="0" borderId="6" xfId="2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43" xfId="0" applyBorder="1" applyAlignment="1">
      <alignment horizontal="right"/>
    </xf>
    <xf numFmtId="0" fontId="1" fillId="0" borderId="11" xfId="1" applyFont="1" applyBorder="1" applyAlignment="1" applyProtection="1"/>
    <xf numFmtId="3" fontId="1" fillId="0" borderId="0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3" fontId="1" fillId="0" borderId="33" xfId="0" applyNumberFormat="1" applyFont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1" fillId="0" borderId="0" xfId="0" applyFont="1" applyBorder="1"/>
    <xf numFmtId="3" fontId="1" fillId="0" borderId="23" xfId="0" quotePrefix="1" applyNumberFormat="1" applyFont="1" applyFill="1" applyBorder="1" applyAlignment="1">
      <alignment horizontal="right"/>
    </xf>
    <xf numFmtId="3" fontId="1" fillId="0" borderId="39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center"/>
    </xf>
    <xf numFmtId="3" fontId="1" fillId="0" borderId="33" xfId="0" quotePrefix="1" applyNumberFormat="1" applyFont="1" applyFill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3" fontId="1" fillId="0" borderId="31" xfId="0" applyNumberFormat="1" applyFont="1" applyFill="1" applyBorder="1" applyAlignment="1">
      <alignment horizontal="right"/>
    </xf>
    <xf numFmtId="3" fontId="1" fillId="0" borderId="34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11" xfId="0" applyFont="1" applyBorder="1"/>
    <xf numFmtId="0" fontId="1" fillId="0" borderId="43" xfId="0" applyFont="1" applyFill="1" applyBorder="1"/>
    <xf numFmtId="0" fontId="3" fillId="0" borderId="0" xfId="0" quotePrefix="1" applyFont="1" applyFill="1" applyBorder="1"/>
    <xf numFmtId="3" fontId="3" fillId="0" borderId="23" xfId="0" quotePrefix="1" applyNumberFormat="1" applyFont="1" applyFill="1" applyBorder="1" applyAlignment="1">
      <alignment horizontal="right"/>
    </xf>
    <xf numFmtId="0" fontId="3" fillId="0" borderId="0" xfId="0" applyFont="1" applyBorder="1"/>
    <xf numFmtId="3" fontId="1" fillId="0" borderId="26" xfId="0" quotePrefix="1" applyNumberFormat="1" applyFont="1" applyBorder="1" applyAlignment="1">
      <alignment horizontal="right"/>
    </xf>
    <xf numFmtId="0" fontId="0" fillId="0" borderId="30" xfId="0" applyBorder="1" applyAlignment="1">
      <alignment horizontal="center"/>
    </xf>
    <xf numFmtId="3" fontId="1" fillId="0" borderId="39" xfId="0" quotePrefix="1" applyNumberFormat="1" applyFont="1" applyFill="1" applyBorder="1" applyAlignment="1">
      <alignment horizontal="right"/>
    </xf>
    <xf numFmtId="0" fontId="1" fillId="0" borderId="8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41" xfId="0" quotePrefix="1" applyNumberFormat="1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6" fillId="0" borderId="0" xfId="0" applyFont="1" applyBorder="1"/>
    <xf numFmtId="3" fontId="1" fillId="0" borderId="35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38" xfId="0" quotePrefix="1" applyNumberFormat="1" applyFont="1" applyBorder="1" applyAlignment="1">
      <alignment horizontal="right"/>
    </xf>
    <xf numFmtId="0" fontId="6" fillId="0" borderId="4" xfId="0" applyFont="1" applyFill="1" applyBorder="1"/>
    <xf numFmtId="0" fontId="6" fillId="0" borderId="30" xfId="0" applyFont="1" applyFill="1" applyBorder="1"/>
    <xf numFmtId="3" fontId="1" fillId="0" borderId="30" xfId="0" applyNumberFormat="1" applyFont="1" applyFill="1" applyBorder="1" applyAlignment="1">
      <alignment horizontal="right"/>
    </xf>
    <xf numFmtId="3" fontId="1" fillId="0" borderId="36" xfId="0" applyNumberFormat="1" applyFont="1" applyFill="1" applyBorder="1" applyAlignment="1">
      <alignment horizontal="right"/>
    </xf>
    <xf numFmtId="3" fontId="3" fillId="0" borderId="57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8" fillId="0" borderId="2" xfId="1" applyFont="1" applyBorder="1" applyAlignment="1" applyProtection="1"/>
    <xf numFmtId="3" fontId="1" fillId="0" borderId="36" xfId="0" applyNumberFormat="1" applyFont="1" applyBorder="1" applyAlignment="1">
      <alignment horizontal="right"/>
    </xf>
    <xf numFmtId="0" fontId="8" fillId="0" borderId="2" xfId="1" applyFont="1" applyFill="1" applyBorder="1" applyAlignment="1" applyProtection="1"/>
    <xf numFmtId="3" fontId="0" fillId="0" borderId="38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6" fillId="0" borderId="0" xfId="0" applyFont="1"/>
    <xf numFmtId="3" fontId="3" fillId="0" borderId="38" xfId="0" quotePrefix="1" applyNumberFormat="1" applyFont="1" applyBorder="1" applyAlignment="1">
      <alignment horizontal="right"/>
    </xf>
    <xf numFmtId="3" fontId="5" fillId="0" borderId="36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6" fontId="1" fillId="0" borderId="8" xfId="0" applyNumberFormat="1" applyFont="1" applyFill="1" applyBorder="1" applyAlignment="1">
      <alignment horizontal="center"/>
    </xf>
    <xf numFmtId="0" fontId="3" fillId="0" borderId="2" xfId="0" applyFont="1" applyFill="1" applyBorder="1"/>
    <xf numFmtId="4" fontId="0" fillId="0" borderId="48" xfId="0" applyNumberFormat="1" applyBorder="1"/>
    <xf numFmtId="3" fontId="1" fillId="0" borderId="43" xfId="0" applyNumberFormat="1" applyFont="1" applyFill="1" applyBorder="1" applyAlignment="1">
      <alignment horizontal="right"/>
    </xf>
    <xf numFmtId="3" fontId="1" fillId="0" borderId="45" xfId="0" applyNumberFormat="1" applyFont="1" applyFill="1" applyBorder="1" applyAlignment="1">
      <alignment horizontal="right"/>
    </xf>
    <xf numFmtId="3" fontId="1" fillId="0" borderId="41" xfId="0" applyNumberFormat="1" applyFont="1" applyFill="1" applyBorder="1" applyAlignment="1">
      <alignment horizontal="right"/>
    </xf>
    <xf numFmtId="0" fontId="2" fillId="0" borderId="2" xfId="1" applyFill="1" applyBorder="1" applyAlignment="1" applyProtection="1"/>
    <xf numFmtId="0" fontId="1" fillId="0" borderId="8" xfId="1" applyFont="1" applyFill="1" applyBorder="1" applyAlignment="1" applyProtection="1"/>
    <xf numFmtId="3" fontId="5" fillId="0" borderId="54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3" fontId="0" fillId="0" borderId="60" xfId="0" applyNumberFormat="1" applyBorder="1"/>
    <xf numFmtId="0" fontId="7" fillId="2" borderId="46" xfId="0" applyFont="1" applyFill="1" applyBorder="1"/>
    <xf numFmtId="0" fontId="1" fillId="0" borderId="2" xfId="0" applyFont="1" applyFill="1" applyBorder="1"/>
    <xf numFmtId="0" fontId="6" fillId="0" borderId="2" xfId="0" applyFont="1" applyFill="1" applyBorder="1"/>
    <xf numFmtId="0" fontId="1" fillId="0" borderId="8" xfId="0" applyFont="1" applyFill="1" applyBorder="1"/>
    <xf numFmtId="0" fontId="1" fillId="0" borderId="8" xfId="0" applyFont="1" applyBorder="1"/>
    <xf numFmtId="0" fontId="6" fillId="0" borderId="2" xfId="0" applyFont="1" applyBorder="1"/>
    <xf numFmtId="0" fontId="1" fillId="0" borderId="2" xfId="0" applyFont="1" applyBorder="1"/>
    <xf numFmtId="0" fontId="6" fillId="0" borderId="7" xfId="0" applyFont="1" applyFill="1" applyBorder="1"/>
    <xf numFmtId="0" fontId="0" fillId="0" borderId="46" xfId="0" applyBorder="1" applyAlignment="1">
      <alignment horizontal="right"/>
    </xf>
    <xf numFmtId="0" fontId="1" fillId="0" borderId="7" xfId="0" applyFont="1" applyFill="1" applyBorder="1"/>
    <xf numFmtId="0" fontId="5" fillId="0" borderId="46" xfId="0" applyFont="1" applyFill="1" applyBorder="1" applyAlignment="1">
      <alignment horizontal="right"/>
    </xf>
    <xf numFmtId="0" fontId="7" fillId="0" borderId="3" xfId="0" applyFont="1" applyFill="1" applyBorder="1"/>
    <xf numFmtId="0" fontId="1" fillId="0" borderId="7" xfId="0" applyFont="1" applyBorder="1"/>
    <xf numFmtId="0" fontId="3" fillId="0" borderId="43" xfId="0" applyFont="1" applyFill="1" applyBorder="1"/>
    <xf numFmtId="2" fontId="3" fillId="0" borderId="8" xfId="0" applyNumberFormat="1" applyFont="1" applyBorder="1" applyAlignment="1">
      <alignment horizontal="center"/>
    </xf>
    <xf numFmtId="3" fontId="3" fillId="0" borderId="43" xfId="0" applyNumberFormat="1" applyFont="1" applyBorder="1" applyAlignment="1">
      <alignment horizontal="right"/>
    </xf>
    <xf numFmtId="3" fontId="3" fillId="0" borderId="44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39" xfId="0" applyNumberFormat="1" applyFont="1" applyFill="1" applyBorder="1" applyAlignment="1">
      <alignment horizontal="right"/>
    </xf>
    <xf numFmtId="3" fontId="3" fillId="0" borderId="41" xfId="0" applyNumberFormat="1" applyFont="1" applyFill="1" applyBorder="1" applyAlignment="1">
      <alignment horizontal="right"/>
    </xf>
    <xf numFmtId="3" fontId="3" fillId="0" borderId="40" xfId="0" applyNumberFormat="1" applyFont="1" applyBorder="1" applyAlignment="1">
      <alignment horizontal="right"/>
    </xf>
    <xf numFmtId="3" fontId="3" fillId="0" borderId="42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right"/>
    </xf>
    <xf numFmtId="0" fontId="3" fillId="0" borderId="8" xfId="0" applyFont="1" applyFill="1" applyBorder="1"/>
    <xf numFmtId="3" fontId="3" fillId="0" borderId="44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3" fontId="1" fillId="0" borderId="31" xfId="0" applyNumberFormat="1" applyFont="1" applyBorder="1" applyAlignment="1">
      <alignment horizontal="right"/>
    </xf>
    <xf numFmtId="0" fontId="1" fillId="0" borderId="2" xfId="1" applyFont="1" applyFill="1" applyBorder="1" applyAlignment="1" applyProtection="1"/>
    <xf numFmtId="0" fontId="9" fillId="0" borderId="0" xfId="0" applyFont="1"/>
    <xf numFmtId="3" fontId="9" fillId="0" borderId="4" xfId="0" applyNumberFormat="1" applyFont="1" applyFill="1" applyBorder="1" applyAlignment="1">
      <alignment horizontal="right"/>
    </xf>
    <xf numFmtId="0" fontId="6" fillId="0" borderId="4" xfId="0" applyFont="1" applyBorder="1"/>
    <xf numFmtId="3" fontId="1" fillId="0" borderId="6" xfId="0" applyNumberFormat="1" applyFont="1" applyBorder="1" applyAlignment="1">
      <alignment horizontal="right"/>
    </xf>
    <xf numFmtId="3" fontId="1" fillId="0" borderId="40" xfId="0" applyNumberFormat="1" applyFont="1" applyBorder="1" applyAlignment="1">
      <alignment horizontal="right"/>
    </xf>
    <xf numFmtId="3" fontId="1" fillId="0" borderId="45" xfId="0" quotePrefix="1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3" fontId="1" fillId="0" borderId="41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2" fontId="1" fillId="0" borderId="2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right"/>
    </xf>
    <xf numFmtId="3" fontId="1" fillId="0" borderId="29" xfId="0" applyNumberFormat="1" applyFont="1" applyFill="1" applyBorder="1" applyAlignment="1">
      <alignment horizontal="right"/>
    </xf>
    <xf numFmtId="0" fontId="10" fillId="0" borderId="13" xfId="1" applyFont="1" applyBorder="1" applyAlignment="1" applyProtection="1"/>
    <xf numFmtId="164" fontId="1" fillId="0" borderId="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33" xfId="0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3" fontId="1" fillId="0" borderId="38" xfId="0" applyNumberFormat="1" applyFont="1" applyBorder="1" applyAlignment="1">
      <alignment horizontal="right"/>
    </xf>
    <xf numFmtId="3" fontId="1" fillId="0" borderId="37" xfId="0" applyNumberFormat="1" applyFont="1" applyBorder="1" applyAlignment="1">
      <alignment horizontal="right"/>
    </xf>
    <xf numFmtId="3" fontId="1" fillId="0" borderId="43" xfId="0" applyNumberFormat="1" applyFont="1" applyBorder="1" applyAlignment="1">
      <alignment horizontal="right"/>
    </xf>
    <xf numFmtId="3" fontId="1" fillId="0" borderId="44" xfId="0" applyNumberFormat="1" applyFont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2" fontId="1" fillId="0" borderId="7" xfId="0" applyNumberFormat="1" applyFont="1" applyBorder="1" applyAlignment="1">
      <alignment horizontal="center"/>
    </xf>
    <xf numFmtId="14" fontId="10" fillId="0" borderId="12" xfId="1" applyNumberFormat="1" applyFont="1" applyBorder="1" applyAlignment="1" applyProtection="1"/>
    <xf numFmtId="0" fontId="3" fillId="0" borderId="4" xfId="0" applyFont="1" applyBorder="1"/>
    <xf numFmtId="0" fontId="1" fillId="0" borderId="1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right"/>
    </xf>
    <xf numFmtId="3" fontId="1" fillId="0" borderId="37" xfId="0" applyNumberFormat="1" applyFont="1" applyFill="1" applyBorder="1" applyAlignment="1">
      <alignment horizontal="right"/>
    </xf>
    <xf numFmtId="0" fontId="1" fillId="0" borderId="7" xfId="0" applyNumberFormat="1" applyFont="1" applyFill="1" applyBorder="1" applyAlignment="1">
      <alignment horizontal="center"/>
    </xf>
    <xf numFmtId="0" fontId="3" fillId="0" borderId="7" xfId="0" applyFont="1" applyBorder="1"/>
    <xf numFmtId="3" fontId="5" fillId="0" borderId="30" xfId="0" applyNumberFormat="1" applyFont="1" applyBorder="1" applyAlignment="1">
      <alignment horizontal="right"/>
    </xf>
    <xf numFmtId="6" fontId="1" fillId="0" borderId="2" xfId="0" applyNumberFormat="1" applyFont="1" applyFill="1" applyBorder="1" applyAlignment="1">
      <alignment horizontal="center"/>
    </xf>
    <xf numFmtId="0" fontId="3" fillId="0" borderId="30" xfId="0" applyFont="1" applyFill="1" applyBorder="1"/>
    <xf numFmtId="0" fontId="5" fillId="0" borderId="4" xfId="0" applyFont="1" applyFill="1" applyBorder="1"/>
    <xf numFmtId="3" fontId="1" fillId="0" borderId="32" xfId="0" quotePrefix="1" applyNumberFormat="1" applyFont="1" applyFill="1" applyBorder="1" applyAlignment="1">
      <alignment horizontal="right"/>
    </xf>
    <xf numFmtId="0" fontId="1" fillId="0" borderId="4" xfId="0" applyFont="1" applyFill="1" applyBorder="1"/>
    <xf numFmtId="0" fontId="10" fillId="0" borderId="12" xfId="1" applyFont="1" applyFill="1" applyBorder="1" applyAlignment="1" applyProtection="1"/>
    <xf numFmtId="3" fontId="5" fillId="0" borderId="60" xfId="0" applyNumberFormat="1" applyFont="1" applyFill="1" applyBorder="1" applyAlignment="1">
      <alignment horizontal="right"/>
    </xf>
    <xf numFmtId="16" fontId="0" fillId="0" borderId="1" xfId="0" applyNumberFormat="1" applyBorder="1" applyAlignment="1">
      <alignment horizontal="center"/>
    </xf>
    <xf numFmtId="16" fontId="0" fillId="0" borderId="24" xfId="0" applyNumberFormat="1" applyBorder="1" applyAlignment="1">
      <alignment horizontal="center"/>
    </xf>
    <xf numFmtId="16" fontId="1" fillId="0" borderId="58" xfId="0" applyNumberFormat="1" applyFont="1" applyBorder="1" applyAlignment="1">
      <alignment horizontal="center"/>
    </xf>
    <xf numFmtId="0" fontId="6" fillId="0" borderId="8" xfId="0" applyFont="1" applyFill="1" applyBorder="1"/>
    <xf numFmtId="166" fontId="0" fillId="0" borderId="5" xfId="2" applyNumberFormat="1" applyFont="1" applyBorder="1"/>
    <xf numFmtId="3" fontId="3" fillId="0" borderId="61" xfId="0" applyNumberFormat="1" applyFont="1" applyFill="1" applyBorder="1" applyAlignment="1">
      <alignment horizontal="right"/>
    </xf>
    <xf numFmtId="3" fontId="3" fillId="0" borderId="62" xfId="0" applyNumberFormat="1" applyFont="1" applyFill="1" applyBorder="1" applyAlignment="1">
      <alignment horizontal="right"/>
    </xf>
    <xf numFmtId="3" fontId="3" fillId="0" borderId="63" xfId="0" applyNumberFormat="1" applyFont="1" applyFill="1" applyBorder="1" applyAlignment="1">
      <alignment horizontal="right"/>
    </xf>
    <xf numFmtId="0" fontId="0" fillId="0" borderId="45" xfId="0" applyBorder="1"/>
    <xf numFmtId="0" fontId="0" fillId="0" borderId="34" xfId="0" applyBorder="1"/>
    <xf numFmtId="0" fontId="0" fillId="0" borderId="32" xfId="0" applyBorder="1"/>
    <xf numFmtId="3" fontId="3" fillId="0" borderId="64" xfId="0" applyNumberFormat="1" applyFont="1" applyBorder="1" applyAlignment="1">
      <alignment horizontal="right"/>
    </xf>
    <xf numFmtId="3" fontId="3" fillId="0" borderId="65" xfId="0" applyNumberFormat="1" applyFont="1" applyBorder="1" applyAlignment="1">
      <alignment horizontal="right"/>
    </xf>
    <xf numFmtId="3" fontId="3" fillId="0" borderId="66" xfId="0" applyNumberFormat="1" applyFont="1" applyBorder="1" applyAlignment="1">
      <alignment horizontal="right"/>
    </xf>
    <xf numFmtId="3" fontId="3" fillId="0" borderId="40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3" fontId="3" fillId="0" borderId="38" xfId="0" applyNumberFormat="1" applyFont="1" applyFill="1" applyBorder="1" applyAlignment="1">
      <alignment horizontal="right"/>
    </xf>
    <xf numFmtId="3" fontId="3" fillId="0" borderId="33" xfId="0" quotePrefix="1" applyNumberFormat="1" applyFont="1" applyBorder="1" applyAlignment="1">
      <alignment horizontal="right"/>
    </xf>
    <xf numFmtId="14" fontId="2" fillId="0" borderId="13" xfId="1" applyNumberFormat="1" applyBorder="1" applyAlignment="1" applyProtection="1"/>
    <xf numFmtId="0" fontId="3" fillId="0" borderId="2" xfId="0" applyFont="1" applyBorder="1"/>
    <xf numFmtId="3" fontId="9" fillId="0" borderId="0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3" fontId="1" fillId="0" borderId="33" xfId="0" applyNumberFormat="1" applyFont="1" applyFill="1" applyBorder="1" applyAlignment="1">
      <alignment horizontal="right" vertical="top"/>
    </xf>
    <xf numFmtId="3" fontId="1" fillId="0" borderId="23" xfId="0" applyNumberFormat="1" applyFont="1" applyFill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3" fontId="3" fillId="0" borderId="6" xfId="0" applyNumberFormat="1" applyFont="1" applyFill="1" applyBorder="1" applyAlignment="1">
      <alignment horizontal="right"/>
    </xf>
    <xf numFmtId="3" fontId="3" fillId="0" borderId="32" xfId="0" applyNumberFormat="1" applyFont="1" applyFill="1" applyBorder="1" applyAlignment="1">
      <alignment horizontal="right"/>
    </xf>
    <xf numFmtId="3" fontId="3" fillId="0" borderId="32" xfId="0" quotePrefix="1" applyNumberFormat="1" applyFont="1" applyFill="1" applyBorder="1" applyAlignment="1">
      <alignment horizontal="right"/>
    </xf>
    <xf numFmtId="3" fontId="0" fillId="0" borderId="45" xfId="0" applyNumberForma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0" fontId="0" fillId="0" borderId="35" xfId="0" applyBorder="1"/>
    <xf numFmtId="166" fontId="0" fillId="0" borderId="39" xfId="2" applyNumberFormat="1" applyFont="1" applyBorder="1"/>
    <xf numFmtId="0" fontId="1" fillId="0" borderId="23" xfId="0" applyFont="1" applyBorder="1" applyAlignment="1">
      <alignment horizontal="right"/>
    </xf>
    <xf numFmtId="0" fontId="0" fillId="0" borderId="43" xfId="0" applyBorder="1" applyAlignment="1">
      <alignment horizontal="center"/>
    </xf>
    <xf numFmtId="0" fontId="3" fillId="0" borderId="0" xfId="0" applyFont="1" applyBorder="1" applyAlignment="1">
      <alignment vertical="top" wrapText="1"/>
    </xf>
    <xf numFmtId="166" fontId="1" fillId="0" borderId="41" xfId="2" applyNumberFormat="1" applyFont="1" applyFill="1" applyBorder="1" applyAlignment="1">
      <alignment horizontal="right"/>
    </xf>
    <xf numFmtId="0" fontId="0" fillId="0" borderId="39" xfId="0" applyBorder="1"/>
    <xf numFmtId="0" fontId="1" fillId="0" borderId="0" xfId="0" applyFont="1" applyFill="1" applyBorder="1" applyAlignment="1">
      <alignment wrapText="1"/>
    </xf>
    <xf numFmtId="3" fontId="0" fillId="0" borderId="60" xfId="0" applyNumberFormat="1" applyFill="1" applyBorder="1"/>
    <xf numFmtId="3" fontId="3" fillId="0" borderId="33" xfId="0" applyNumberFormat="1" applyFont="1" applyBorder="1" applyAlignment="1">
      <alignment horizontal="right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debrock@leegov.com" TargetMode="External"/><Relationship Id="rId13" Type="http://schemas.openxmlformats.org/officeDocument/2006/relationships/hyperlink" Target="mailto:shopwood@leegov.com" TargetMode="External"/><Relationship Id="rId18" Type="http://schemas.openxmlformats.org/officeDocument/2006/relationships/hyperlink" Target="mailto:Mpadgett@leegov.com" TargetMode="External"/><Relationship Id="rId26" Type="http://schemas.openxmlformats.org/officeDocument/2006/relationships/hyperlink" Target="mailto:sgammon@leegov.com" TargetMode="External"/><Relationship Id="rId3" Type="http://schemas.openxmlformats.org/officeDocument/2006/relationships/hyperlink" Target="mailto:rprice@leegov.com" TargetMode="External"/><Relationship Id="rId21" Type="http://schemas.openxmlformats.org/officeDocument/2006/relationships/hyperlink" Target="mailto:ddanley@leegov.com" TargetMode="External"/><Relationship Id="rId34" Type="http://schemas.openxmlformats.org/officeDocument/2006/relationships/hyperlink" Target="mailto:mpadgett@leegov.com" TargetMode="External"/><Relationship Id="rId7" Type="http://schemas.openxmlformats.org/officeDocument/2006/relationships/hyperlink" Target="mailto:eguirguis@leegov.com" TargetMode="External"/><Relationship Id="rId12" Type="http://schemas.openxmlformats.org/officeDocument/2006/relationships/hyperlink" Target="mailto:dvasiloff@leegov.com" TargetMode="External"/><Relationship Id="rId17" Type="http://schemas.openxmlformats.org/officeDocument/2006/relationships/hyperlink" Target="mailto:shopwood@leegov.com" TargetMode="External"/><Relationship Id="rId25" Type="http://schemas.openxmlformats.org/officeDocument/2006/relationships/hyperlink" Target="mailto:sgammon@leegov.com" TargetMode="External"/><Relationship Id="rId33" Type="http://schemas.openxmlformats.org/officeDocument/2006/relationships/hyperlink" Target="mailto:sgammon@leegov.com" TargetMode="External"/><Relationship Id="rId2" Type="http://schemas.openxmlformats.org/officeDocument/2006/relationships/hyperlink" Target="mailto:shopwood@leegov.com" TargetMode="External"/><Relationship Id="rId16" Type="http://schemas.openxmlformats.org/officeDocument/2006/relationships/hyperlink" Target="mailto:LCWerst@leegov.com" TargetMode="External"/><Relationship Id="rId20" Type="http://schemas.openxmlformats.org/officeDocument/2006/relationships/hyperlink" Target="mailto:vmiller@leegov.com" TargetMode="External"/><Relationship Id="rId29" Type="http://schemas.openxmlformats.org/officeDocument/2006/relationships/hyperlink" Target="mailto:vmiller@leegov.com" TargetMode="External"/><Relationship Id="rId1" Type="http://schemas.openxmlformats.org/officeDocument/2006/relationships/hyperlink" Target="mailto:rphelan@leegov.com" TargetMode="External"/><Relationship Id="rId6" Type="http://schemas.openxmlformats.org/officeDocument/2006/relationships/hyperlink" Target="mailto:sclarke@leegov.com" TargetMode="External"/><Relationship Id="rId11" Type="http://schemas.openxmlformats.org/officeDocument/2006/relationships/hyperlink" Target="mailto:rradford@leegov.com" TargetMode="External"/><Relationship Id="rId24" Type="http://schemas.openxmlformats.org/officeDocument/2006/relationships/hyperlink" Target="mailto:vmiller@leegov.com" TargetMode="External"/><Relationship Id="rId32" Type="http://schemas.openxmlformats.org/officeDocument/2006/relationships/hyperlink" Target="mailto:dmurphy@leegov.com" TargetMode="External"/><Relationship Id="rId5" Type="http://schemas.openxmlformats.org/officeDocument/2006/relationships/hyperlink" Target="mailto:mberens@leegov.com" TargetMode="External"/><Relationship Id="rId15" Type="http://schemas.openxmlformats.org/officeDocument/2006/relationships/hyperlink" Target="mailto:shopwood@leegov.com" TargetMode="External"/><Relationship Id="rId23" Type="http://schemas.openxmlformats.org/officeDocument/2006/relationships/hyperlink" Target="mailto:vmiller@leegov.com" TargetMode="External"/><Relationship Id="rId28" Type="http://schemas.openxmlformats.org/officeDocument/2006/relationships/hyperlink" Target="mailto:sgammon@leegov.com" TargetMode="External"/><Relationship Id="rId10" Type="http://schemas.openxmlformats.org/officeDocument/2006/relationships/hyperlink" Target="mailto:Vmiller@leegov.com" TargetMode="External"/><Relationship Id="rId19" Type="http://schemas.openxmlformats.org/officeDocument/2006/relationships/hyperlink" Target="mailto:bdebrock@leegov.com" TargetMode="External"/><Relationship Id="rId31" Type="http://schemas.openxmlformats.org/officeDocument/2006/relationships/hyperlink" Target="mailto:vmiller@leegov.com" TargetMode="External"/><Relationship Id="rId4" Type="http://schemas.openxmlformats.org/officeDocument/2006/relationships/hyperlink" Target="mailto:ddanley@leegov.com" TargetMode="External"/><Relationship Id="rId9" Type="http://schemas.openxmlformats.org/officeDocument/2006/relationships/hyperlink" Target="mailto:vmiller@leegov.com" TargetMode="External"/><Relationship Id="rId14" Type="http://schemas.openxmlformats.org/officeDocument/2006/relationships/hyperlink" Target="mailto:shopwood@leegov.com" TargetMode="External"/><Relationship Id="rId22" Type="http://schemas.openxmlformats.org/officeDocument/2006/relationships/hyperlink" Target="mailto:vmiller@leegov.com" TargetMode="External"/><Relationship Id="rId27" Type="http://schemas.openxmlformats.org/officeDocument/2006/relationships/hyperlink" Target="mailto:vmiller@leegov.com" TargetMode="External"/><Relationship Id="rId30" Type="http://schemas.openxmlformats.org/officeDocument/2006/relationships/hyperlink" Target="mailto:vmiller@leegov.com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94"/>
  <sheetViews>
    <sheetView tabSelected="1" topLeftCell="B130" zoomScaleNormal="100" workbookViewId="0">
      <selection activeCell="Q156" sqref="Q156:Q157"/>
    </sheetView>
  </sheetViews>
  <sheetFormatPr defaultRowHeight="12.75" x14ac:dyDescent="0.2"/>
  <cols>
    <col min="1" max="1" width="6.7109375" customWidth="1"/>
    <col min="2" max="2" width="7.28515625" customWidth="1"/>
    <col min="3" max="3" width="68.140625" customWidth="1"/>
    <col min="4" max="4" width="21.7109375" customWidth="1"/>
    <col min="5" max="5" width="8.28515625" customWidth="1"/>
    <col min="6" max="6" width="12.28515625" customWidth="1"/>
    <col min="7" max="7" width="12.85546875" customWidth="1"/>
    <col min="8" max="12" width="11.140625" customWidth="1"/>
    <col min="13" max="13" width="11.85546875" customWidth="1"/>
    <col min="14" max="14" width="12.140625" customWidth="1"/>
    <col min="15" max="15" width="13.42578125" customWidth="1"/>
    <col min="16" max="16" width="9.42578125" customWidth="1"/>
    <col min="17" max="17" width="22" customWidth="1"/>
  </cols>
  <sheetData>
    <row r="1" spans="1:17" ht="15" x14ac:dyDescent="0.3">
      <c r="B1" s="22" t="s">
        <v>321</v>
      </c>
    </row>
    <row r="2" spans="1:17" ht="13.5" thickBot="1" x14ac:dyDescent="0.25">
      <c r="B2" s="337"/>
    </row>
    <row r="3" spans="1:17" x14ac:dyDescent="0.2">
      <c r="A3" s="16"/>
      <c r="B3" s="34"/>
      <c r="C3" s="32"/>
      <c r="D3" s="34"/>
      <c r="E3" s="34"/>
      <c r="F3" s="133" t="s">
        <v>264</v>
      </c>
      <c r="G3" s="35"/>
      <c r="H3" s="32"/>
      <c r="I3" s="38"/>
      <c r="J3" s="32"/>
      <c r="K3" s="38"/>
      <c r="L3" s="32"/>
      <c r="M3" s="41"/>
      <c r="N3" s="32"/>
      <c r="O3" s="45"/>
      <c r="P3" s="99"/>
      <c r="Q3" s="33"/>
    </row>
    <row r="4" spans="1:17" x14ac:dyDescent="0.2">
      <c r="A4" s="3" t="s">
        <v>8</v>
      </c>
      <c r="B4" s="24" t="s">
        <v>41</v>
      </c>
      <c r="C4" s="31"/>
      <c r="D4" s="135"/>
      <c r="E4" s="3" t="s">
        <v>6</v>
      </c>
      <c r="F4" s="29" t="s">
        <v>15</v>
      </c>
      <c r="G4" s="36" t="s">
        <v>265</v>
      </c>
      <c r="I4" s="39"/>
      <c r="K4" s="39"/>
      <c r="M4" s="42" t="s">
        <v>17</v>
      </c>
      <c r="N4" s="1"/>
      <c r="O4" s="46" t="s">
        <v>2</v>
      </c>
      <c r="P4" s="3" t="s">
        <v>19</v>
      </c>
      <c r="Q4" s="24" t="s">
        <v>2</v>
      </c>
    </row>
    <row r="5" spans="1:17" ht="13.5" thickBot="1" x14ac:dyDescent="0.25">
      <c r="A5" s="4" t="s">
        <v>9</v>
      </c>
      <c r="B5" s="23" t="s">
        <v>152</v>
      </c>
      <c r="C5" s="2" t="s">
        <v>5</v>
      </c>
      <c r="D5" s="4" t="s">
        <v>153</v>
      </c>
      <c r="E5" s="4" t="s">
        <v>7</v>
      </c>
      <c r="F5" s="25" t="s">
        <v>16</v>
      </c>
      <c r="G5" s="37" t="s">
        <v>1</v>
      </c>
      <c r="H5" s="389" t="s">
        <v>71</v>
      </c>
      <c r="I5" s="390" t="s">
        <v>97</v>
      </c>
      <c r="J5" s="389" t="s">
        <v>116</v>
      </c>
      <c r="K5" s="390" t="s">
        <v>221</v>
      </c>
      <c r="L5" s="391" t="s">
        <v>266</v>
      </c>
      <c r="M5" s="43" t="s">
        <v>0</v>
      </c>
      <c r="N5" s="44" t="s">
        <v>18</v>
      </c>
      <c r="O5" s="15" t="s">
        <v>0</v>
      </c>
      <c r="P5" s="4" t="s">
        <v>20</v>
      </c>
      <c r="Q5" s="40" t="s">
        <v>4</v>
      </c>
    </row>
    <row r="6" spans="1:17" ht="13.5" thickBot="1" x14ac:dyDescent="0.25">
      <c r="A6" s="195"/>
      <c r="B6" s="217"/>
      <c r="C6" s="196" t="s">
        <v>46</v>
      </c>
      <c r="D6" s="306"/>
      <c r="E6" s="218"/>
      <c r="F6" s="219"/>
      <c r="G6" s="220"/>
      <c r="H6" s="222"/>
      <c r="I6" s="221"/>
      <c r="J6" s="222"/>
      <c r="K6" s="222"/>
      <c r="L6" s="222"/>
      <c r="M6" s="223"/>
      <c r="N6" s="222"/>
      <c r="O6" s="224"/>
      <c r="P6" s="195"/>
      <c r="Q6" s="217"/>
    </row>
    <row r="7" spans="1:17" x14ac:dyDescent="0.2">
      <c r="A7" s="3">
        <v>2</v>
      </c>
      <c r="B7" s="24">
        <v>205075</v>
      </c>
      <c r="C7" s="227" t="s">
        <v>114</v>
      </c>
      <c r="D7" s="307" t="s">
        <v>154</v>
      </c>
      <c r="E7" s="127">
        <v>1.78</v>
      </c>
      <c r="F7" s="242">
        <v>1553875</v>
      </c>
      <c r="G7" s="49">
        <v>1031286</v>
      </c>
      <c r="H7" s="83">
        <v>14800000</v>
      </c>
      <c r="I7" s="83">
        <v>0</v>
      </c>
      <c r="J7" s="236">
        <v>540000</v>
      </c>
      <c r="K7" s="65">
        <v>0</v>
      </c>
      <c r="L7" s="65">
        <v>0</v>
      </c>
      <c r="M7" s="256">
        <f>SUM(H7:L7)</f>
        <v>15340000</v>
      </c>
      <c r="N7" s="50">
        <v>0</v>
      </c>
      <c r="O7" s="257">
        <f>+F7+G7+M7+N7</f>
        <v>17925161</v>
      </c>
      <c r="P7" s="229" t="s">
        <v>214</v>
      </c>
      <c r="Q7" s="89" t="s">
        <v>324</v>
      </c>
    </row>
    <row r="8" spans="1:17" x14ac:dyDescent="0.2">
      <c r="A8" s="3"/>
      <c r="B8" s="24"/>
      <c r="C8" s="227" t="s">
        <v>83</v>
      </c>
      <c r="D8" s="307" t="s">
        <v>155</v>
      </c>
      <c r="E8" s="127"/>
      <c r="F8" s="48" t="s">
        <v>222</v>
      </c>
      <c r="G8" s="273" t="s">
        <v>115</v>
      </c>
      <c r="H8" s="243" t="s">
        <v>44</v>
      </c>
      <c r="I8" s="274"/>
      <c r="J8" s="274" t="s">
        <v>32</v>
      </c>
      <c r="K8" s="274"/>
      <c r="L8" s="243"/>
      <c r="M8" s="151"/>
      <c r="N8" s="153"/>
      <c r="O8" s="152"/>
      <c r="P8" s="229" t="s">
        <v>269</v>
      </c>
      <c r="Q8" s="20" t="s">
        <v>11</v>
      </c>
    </row>
    <row r="9" spans="1:17" x14ac:dyDescent="0.2">
      <c r="A9" s="3"/>
      <c r="B9" s="24"/>
      <c r="C9" s="138" t="s">
        <v>84</v>
      </c>
      <c r="D9" s="307" t="s">
        <v>161</v>
      </c>
      <c r="E9" s="127"/>
      <c r="F9" s="48"/>
      <c r="G9" s="211"/>
      <c r="H9" s="243"/>
      <c r="I9" s="150"/>
      <c r="J9" s="150"/>
      <c r="K9" s="150"/>
      <c r="L9" s="149"/>
      <c r="M9" s="151"/>
      <c r="N9" s="153"/>
      <c r="O9" s="152"/>
      <c r="P9" s="90"/>
      <c r="Q9" s="20"/>
    </row>
    <row r="10" spans="1:17" x14ac:dyDescent="0.2">
      <c r="A10" s="3"/>
      <c r="B10" s="24"/>
      <c r="C10" s="180"/>
      <c r="D10" s="307" t="s">
        <v>162</v>
      </c>
      <c r="E10" s="127"/>
      <c r="F10" s="48"/>
      <c r="G10" s="211"/>
      <c r="H10" s="243"/>
      <c r="I10" s="150"/>
      <c r="J10" s="150"/>
      <c r="K10" s="150"/>
      <c r="L10" s="149"/>
      <c r="M10" s="151"/>
      <c r="N10" s="153"/>
      <c r="O10" s="152"/>
      <c r="P10" s="90"/>
      <c r="Q10" s="20"/>
    </row>
    <row r="11" spans="1:17" x14ac:dyDescent="0.2">
      <c r="A11" s="3"/>
      <c r="B11" s="24"/>
      <c r="C11" s="148" t="s">
        <v>267</v>
      </c>
      <c r="D11" s="307"/>
      <c r="E11" s="127"/>
      <c r="F11" s="48"/>
      <c r="G11" s="211"/>
      <c r="H11" s="243"/>
      <c r="I11" s="150"/>
      <c r="J11" s="150"/>
      <c r="K11" s="150"/>
      <c r="L11" s="149"/>
      <c r="M11" s="151"/>
      <c r="N11" s="153"/>
      <c r="O11" s="152"/>
      <c r="P11" s="90"/>
      <c r="Q11" s="20"/>
    </row>
    <row r="12" spans="1:17" x14ac:dyDescent="0.2">
      <c r="A12" s="3"/>
      <c r="B12" s="24"/>
      <c r="C12" s="148" t="s">
        <v>268</v>
      </c>
      <c r="D12" s="308"/>
      <c r="E12" s="127"/>
      <c r="F12" s="48"/>
      <c r="G12" s="211"/>
      <c r="H12" s="243"/>
      <c r="I12" s="150"/>
      <c r="J12" s="150"/>
      <c r="K12" s="150"/>
      <c r="L12" s="149"/>
      <c r="M12" s="151"/>
      <c r="N12" s="153"/>
      <c r="O12" s="152"/>
      <c r="P12" s="90"/>
      <c r="Q12" s="20"/>
    </row>
    <row r="13" spans="1:17" x14ac:dyDescent="0.2">
      <c r="A13" s="247" t="s">
        <v>224</v>
      </c>
      <c r="B13" s="352">
        <v>209245</v>
      </c>
      <c r="C13" s="230" t="s">
        <v>225</v>
      </c>
      <c r="D13" s="309" t="s">
        <v>228</v>
      </c>
      <c r="E13" s="353">
        <v>9</v>
      </c>
      <c r="F13" s="354">
        <v>0</v>
      </c>
      <c r="G13" s="355">
        <v>0</v>
      </c>
      <c r="H13" s="356">
        <v>0</v>
      </c>
      <c r="I13" s="357">
        <v>0</v>
      </c>
      <c r="J13" s="357">
        <v>0</v>
      </c>
      <c r="K13" s="425">
        <v>2240868</v>
      </c>
      <c r="L13" s="270">
        <v>0</v>
      </c>
      <c r="M13" s="341">
        <f>SUM(H13:L13)</f>
        <v>2240868</v>
      </c>
      <c r="N13" s="345">
        <v>64000000</v>
      </c>
      <c r="O13" s="346">
        <f>+F13+G13+M13+N13</f>
        <v>66240868</v>
      </c>
      <c r="P13" s="247" t="s">
        <v>230</v>
      </c>
      <c r="Q13" s="358" t="s">
        <v>293</v>
      </c>
    </row>
    <row r="14" spans="1:17" x14ac:dyDescent="0.2">
      <c r="A14" s="229"/>
      <c r="B14" s="359"/>
      <c r="C14" s="227" t="s">
        <v>227</v>
      </c>
      <c r="D14" s="307" t="s">
        <v>229</v>
      </c>
      <c r="E14" s="360"/>
      <c r="F14" s="361"/>
      <c r="G14" s="273"/>
      <c r="H14" s="243"/>
      <c r="I14" s="274"/>
      <c r="J14" s="274"/>
      <c r="K14" s="362" t="s">
        <v>23</v>
      </c>
      <c r="L14" s="363"/>
      <c r="M14" s="256"/>
      <c r="N14" s="248" t="s">
        <v>24</v>
      </c>
      <c r="O14" s="257"/>
      <c r="P14" s="229"/>
      <c r="Q14" s="20" t="s">
        <v>294</v>
      </c>
    </row>
    <row r="15" spans="1:17" x14ac:dyDescent="0.2">
      <c r="A15" s="229"/>
      <c r="B15" s="359"/>
      <c r="C15" s="227" t="s">
        <v>226</v>
      </c>
      <c r="D15" s="307" t="s">
        <v>160</v>
      </c>
      <c r="E15" s="360"/>
      <c r="F15" s="361"/>
      <c r="G15" s="273"/>
      <c r="H15" s="243"/>
      <c r="I15" s="274"/>
      <c r="J15" s="274"/>
      <c r="K15" s="362"/>
      <c r="L15" s="363"/>
      <c r="M15" s="151"/>
      <c r="N15" s="364"/>
      <c r="O15" s="152"/>
      <c r="P15" s="90"/>
      <c r="Q15" s="350"/>
    </row>
    <row r="16" spans="1:17" ht="12.75" customHeight="1" x14ac:dyDescent="0.2">
      <c r="A16" s="14" t="s">
        <v>12</v>
      </c>
      <c r="B16" s="14">
        <v>206002</v>
      </c>
      <c r="C16" s="17" t="s">
        <v>13</v>
      </c>
      <c r="D16" s="310" t="s">
        <v>156</v>
      </c>
      <c r="E16" s="131"/>
      <c r="F16" s="107"/>
      <c r="G16" s="108">
        <f>SUM(G20:G61)</f>
        <v>394000</v>
      </c>
      <c r="H16" s="108">
        <f>SUM(H20:H61)</f>
        <v>3443861</v>
      </c>
      <c r="I16" s="108">
        <f t="shared" ref="I16:L16" si="0">SUM(I20:I61)</f>
        <v>2595910</v>
      </c>
      <c r="J16" s="108">
        <f t="shared" si="0"/>
        <v>1993259</v>
      </c>
      <c r="K16" s="108">
        <f t="shared" si="0"/>
        <v>1149680</v>
      </c>
      <c r="L16" s="108">
        <f t="shared" si="0"/>
        <v>1387945</v>
      </c>
      <c r="M16" s="341">
        <f>SUM(H16:L16)</f>
        <v>10570655</v>
      </c>
      <c r="N16" s="345">
        <f>SUM(N20:N61)</f>
        <v>2727076</v>
      </c>
      <c r="O16" s="346">
        <f>M16+N16</f>
        <v>13297731</v>
      </c>
      <c r="P16" s="14" t="s">
        <v>26</v>
      </c>
      <c r="Q16" s="160" t="s">
        <v>326</v>
      </c>
    </row>
    <row r="17" spans="1:17" ht="12.75" customHeight="1" x14ac:dyDescent="0.2">
      <c r="A17" s="3"/>
      <c r="B17" s="3"/>
      <c r="C17" s="6" t="s">
        <v>14</v>
      </c>
      <c r="D17" s="307" t="s">
        <v>157</v>
      </c>
      <c r="E17" s="127"/>
      <c r="F17" s="47"/>
      <c r="G17" s="49"/>
      <c r="H17" s="348"/>
      <c r="I17" s="237"/>
      <c r="J17" s="237"/>
      <c r="K17" s="237"/>
      <c r="L17" s="235"/>
      <c r="M17" s="54"/>
      <c r="N17" s="50"/>
      <c r="O17" s="55"/>
      <c r="P17" s="3"/>
      <c r="Q17" s="20" t="s">
        <v>325</v>
      </c>
    </row>
    <row r="18" spans="1:17" ht="12.75" customHeight="1" x14ac:dyDescent="0.2">
      <c r="A18" s="3"/>
      <c r="B18" s="3"/>
      <c r="C18" s="148"/>
      <c r="D18" s="307" t="s">
        <v>158</v>
      </c>
      <c r="E18" s="127"/>
      <c r="F18" s="47"/>
      <c r="G18" s="49"/>
      <c r="H18" s="59"/>
      <c r="I18" s="64"/>
      <c r="J18" s="59"/>
      <c r="K18" s="65"/>
      <c r="L18" s="65"/>
      <c r="M18" s="54"/>
      <c r="N18" s="50"/>
      <c r="O18" s="55"/>
      <c r="P18" s="3"/>
      <c r="Q18" s="20"/>
    </row>
    <row r="19" spans="1:17" ht="10.5" customHeight="1" x14ac:dyDescent="0.2">
      <c r="A19" s="3"/>
      <c r="B19" s="3"/>
      <c r="C19" s="148" t="s">
        <v>69</v>
      </c>
      <c r="D19" s="307" t="s">
        <v>159</v>
      </c>
      <c r="E19" s="232"/>
      <c r="F19" s="233"/>
      <c r="G19" s="234"/>
      <c r="H19" s="78"/>
      <c r="I19" s="101"/>
      <c r="J19" s="78"/>
      <c r="K19" s="104"/>
      <c r="L19" s="104"/>
      <c r="M19" s="54"/>
      <c r="N19" s="50"/>
      <c r="O19" s="55"/>
      <c r="P19" s="3"/>
      <c r="Q19" s="171"/>
    </row>
    <row r="20" spans="1:17" ht="12.75" customHeight="1" x14ac:dyDescent="0.2">
      <c r="A20" s="3">
        <v>1</v>
      </c>
      <c r="B20" s="3"/>
      <c r="C20" s="319" t="s">
        <v>257</v>
      </c>
      <c r="D20" s="307" t="s">
        <v>160</v>
      </c>
      <c r="E20" s="320"/>
      <c r="F20" s="321"/>
      <c r="G20" s="322">
        <v>24000</v>
      </c>
      <c r="H20" s="323">
        <v>108218</v>
      </c>
      <c r="I20" s="324"/>
      <c r="J20" s="323"/>
      <c r="K20" s="325"/>
      <c r="L20" s="325"/>
      <c r="M20" s="326">
        <f>SUM(H20:L20)</f>
        <v>108218</v>
      </c>
      <c r="N20" s="345"/>
      <c r="O20" s="327">
        <f>+F20+G20+M20+N20</f>
        <v>132218</v>
      </c>
      <c r="P20" s="328" t="s">
        <v>98</v>
      </c>
      <c r="Q20" s="171"/>
    </row>
    <row r="21" spans="1:17" ht="12.75" customHeight="1" x14ac:dyDescent="0.2">
      <c r="A21" s="3"/>
      <c r="B21" s="3"/>
      <c r="C21" s="280"/>
      <c r="D21" s="315"/>
      <c r="E21" s="329"/>
      <c r="F21" s="330"/>
      <c r="G21" s="141" t="s">
        <v>72</v>
      </c>
      <c r="H21" s="88" t="s">
        <v>44</v>
      </c>
      <c r="I21" s="73"/>
      <c r="J21" s="88"/>
      <c r="K21" s="139"/>
      <c r="L21" s="139"/>
      <c r="M21" s="288"/>
      <c r="N21" s="289"/>
      <c r="O21" s="290"/>
      <c r="P21" s="10"/>
      <c r="Q21" s="171"/>
    </row>
    <row r="22" spans="1:17" ht="12.75" customHeight="1" x14ac:dyDescent="0.2">
      <c r="A22" s="3">
        <v>2</v>
      </c>
      <c r="B22" s="24"/>
      <c r="C22" s="319" t="s">
        <v>99</v>
      </c>
      <c r="D22" s="331"/>
      <c r="E22" s="320"/>
      <c r="F22" s="321"/>
      <c r="G22" s="322">
        <v>97000</v>
      </c>
      <c r="H22" s="323">
        <v>517000</v>
      </c>
      <c r="I22" s="324"/>
      <c r="J22" s="323"/>
      <c r="K22" s="325"/>
      <c r="L22" s="325"/>
      <c r="M22" s="326">
        <f>SUM(H22:L22)</f>
        <v>517000</v>
      </c>
      <c r="N22" s="345"/>
      <c r="O22" s="327">
        <f>+F22+G22+M22+N22</f>
        <v>614000</v>
      </c>
      <c r="P22" s="328" t="s">
        <v>25</v>
      </c>
      <c r="Q22" s="171"/>
    </row>
    <row r="23" spans="1:17" ht="12.75" customHeight="1" x14ac:dyDescent="0.2">
      <c r="A23" s="3"/>
      <c r="B23" s="24"/>
      <c r="C23" s="280"/>
      <c r="D23" s="313"/>
      <c r="E23" s="329"/>
      <c r="F23" s="330"/>
      <c r="G23" s="333" t="s">
        <v>72</v>
      </c>
      <c r="H23" s="88" t="s">
        <v>44</v>
      </c>
      <c r="I23" s="73"/>
      <c r="J23" s="88"/>
      <c r="K23" s="139"/>
      <c r="L23" s="139"/>
      <c r="M23" s="140"/>
      <c r="N23" s="289"/>
      <c r="O23" s="290"/>
      <c r="P23" s="334"/>
      <c r="Q23" s="171"/>
    </row>
    <row r="24" spans="1:17" ht="12.75" customHeight="1" x14ac:dyDescent="0.2">
      <c r="A24" s="3">
        <v>4</v>
      </c>
      <c r="B24" s="24"/>
      <c r="C24" s="138" t="s">
        <v>100</v>
      </c>
      <c r="D24" s="296"/>
      <c r="E24" s="232"/>
      <c r="F24" s="233"/>
      <c r="G24" s="143">
        <v>76000</v>
      </c>
      <c r="H24" s="78">
        <v>948082</v>
      </c>
      <c r="I24" s="101"/>
      <c r="J24" s="78"/>
      <c r="K24" s="104"/>
      <c r="L24" s="104"/>
      <c r="M24" s="142">
        <f>SUM(H24:L24)</f>
        <v>948082</v>
      </c>
      <c r="N24" s="248"/>
      <c r="O24" s="145">
        <f>+F24+G24+M24+N24</f>
        <v>1024082</v>
      </c>
      <c r="P24" s="147" t="s">
        <v>25</v>
      </c>
      <c r="Q24" s="171"/>
    </row>
    <row r="25" spans="1:17" ht="12.75" customHeight="1" x14ac:dyDescent="0.2">
      <c r="A25" s="3"/>
      <c r="B25" s="24"/>
      <c r="C25" s="148"/>
      <c r="D25" s="308"/>
      <c r="E25" s="232"/>
      <c r="F25" s="233"/>
      <c r="G25" s="234" t="s">
        <v>72</v>
      </c>
      <c r="H25" s="78" t="s">
        <v>44</v>
      </c>
      <c r="I25" s="73"/>
      <c r="J25" s="78"/>
      <c r="K25" s="104"/>
      <c r="L25" s="104"/>
      <c r="M25" s="142"/>
      <c r="N25" s="50"/>
      <c r="O25" s="145"/>
      <c r="P25" s="147"/>
      <c r="Q25" s="171"/>
    </row>
    <row r="26" spans="1:17" ht="12.75" customHeight="1" x14ac:dyDescent="0.2">
      <c r="A26" s="229">
        <v>4</v>
      </c>
      <c r="B26" s="359"/>
      <c r="C26" s="319" t="s">
        <v>258</v>
      </c>
      <c r="D26" s="331"/>
      <c r="E26" s="320"/>
      <c r="F26" s="400"/>
      <c r="G26" s="394">
        <v>197000</v>
      </c>
      <c r="H26" s="403">
        <v>1414216</v>
      </c>
      <c r="I26" s="397"/>
      <c r="J26" s="323"/>
      <c r="K26" s="325"/>
      <c r="L26" s="325"/>
      <c r="M26" s="326">
        <v>1414216</v>
      </c>
      <c r="N26" s="345"/>
      <c r="O26" s="145">
        <f t="shared" ref="O26:O30" si="1">+F26+G26+M26+N26</f>
        <v>1611216</v>
      </c>
      <c r="P26" s="328" t="s">
        <v>80</v>
      </c>
      <c r="Q26" s="171"/>
    </row>
    <row r="27" spans="1:17" ht="12.75" customHeight="1" x14ac:dyDescent="0.2">
      <c r="A27" s="229"/>
      <c r="B27" s="359"/>
      <c r="C27" s="148"/>
      <c r="D27" s="308"/>
      <c r="E27" s="232"/>
      <c r="F27" s="401"/>
      <c r="G27" s="395" t="s">
        <v>72</v>
      </c>
      <c r="H27" s="404" t="s">
        <v>44</v>
      </c>
      <c r="J27" s="104"/>
      <c r="K27" s="104"/>
      <c r="L27" s="104"/>
      <c r="M27" s="256"/>
      <c r="N27" s="248"/>
      <c r="O27" s="145"/>
      <c r="P27" s="229"/>
      <c r="Q27" s="285"/>
    </row>
    <row r="28" spans="1:17" ht="12.75" customHeight="1" x14ac:dyDescent="0.2">
      <c r="A28" s="229">
        <v>1</v>
      </c>
      <c r="B28" s="359"/>
      <c r="C28" s="319" t="s">
        <v>270</v>
      </c>
      <c r="D28" s="392"/>
      <c r="E28" s="320"/>
      <c r="F28" s="400"/>
      <c r="G28" s="394"/>
      <c r="H28" s="403"/>
      <c r="I28" s="397"/>
      <c r="J28" s="323"/>
      <c r="K28" s="325">
        <v>32950</v>
      </c>
      <c r="L28" s="325">
        <v>189460</v>
      </c>
      <c r="M28" s="341">
        <f>SUM(F28:L28)</f>
        <v>222410</v>
      </c>
      <c r="N28" s="345"/>
      <c r="O28" s="145">
        <f t="shared" si="1"/>
        <v>222410</v>
      </c>
      <c r="P28" s="247" t="s">
        <v>80</v>
      </c>
      <c r="Q28" s="285"/>
    </row>
    <row r="29" spans="1:17" ht="12.75" customHeight="1" x14ac:dyDescent="0.2">
      <c r="A29" s="229"/>
      <c r="B29" s="359"/>
      <c r="C29" s="280"/>
      <c r="D29" s="313"/>
      <c r="E29" s="329"/>
      <c r="F29" s="402"/>
      <c r="G29" s="395"/>
      <c r="H29" s="405"/>
      <c r="I29" s="398"/>
      <c r="J29" s="88"/>
      <c r="K29" s="139" t="s">
        <v>271</v>
      </c>
      <c r="L29" s="139" t="s">
        <v>44</v>
      </c>
      <c r="M29" s="366"/>
      <c r="N29" s="286"/>
      <c r="O29" s="145"/>
      <c r="P29" s="294"/>
      <c r="Q29" s="171"/>
    </row>
    <row r="30" spans="1:17" ht="12.75" customHeight="1" x14ac:dyDescent="0.2">
      <c r="A30" s="229">
        <v>1</v>
      </c>
      <c r="B30" s="359"/>
      <c r="C30" s="319" t="s">
        <v>272</v>
      </c>
      <c r="D30" s="308"/>
      <c r="E30" s="232"/>
      <c r="F30" s="401"/>
      <c r="G30" s="396"/>
      <c r="H30" s="404"/>
      <c r="I30" s="399"/>
      <c r="J30" s="78"/>
      <c r="K30" s="104">
        <v>36914</v>
      </c>
      <c r="L30" s="104">
        <v>212256</v>
      </c>
      <c r="M30" s="256">
        <f>SUM(F30:L30)</f>
        <v>249170</v>
      </c>
      <c r="N30" s="248"/>
      <c r="O30" s="145">
        <f t="shared" si="1"/>
        <v>249170</v>
      </c>
      <c r="P30" s="229" t="s">
        <v>80</v>
      </c>
      <c r="Q30" s="171"/>
    </row>
    <row r="31" spans="1:17" ht="12.75" customHeight="1" x14ac:dyDescent="0.2">
      <c r="A31" s="229"/>
      <c r="B31" s="359"/>
      <c r="C31" s="280"/>
      <c r="D31" s="313"/>
      <c r="E31" s="329"/>
      <c r="F31" s="402"/>
      <c r="G31" s="395"/>
      <c r="H31" s="405"/>
      <c r="I31" s="398"/>
      <c r="J31" s="88"/>
      <c r="K31" s="139" t="s">
        <v>72</v>
      </c>
      <c r="L31" s="139" t="s">
        <v>44</v>
      </c>
      <c r="M31" s="366"/>
      <c r="N31" s="286"/>
      <c r="O31" s="367"/>
      <c r="P31" s="294"/>
      <c r="Q31" s="171"/>
    </row>
    <row r="32" spans="1:17" ht="12.75" customHeight="1" x14ac:dyDescent="0.2">
      <c r="A32" s="3">
        <v>4</v>
      </c>
      <c r="B32" s="24"/>
      <c r="C32" s="319" t="s">
        <v>259</v>
      </c>
      <c r="D32" s="331"/>
      <c r="E32" s="320"/>
      <c r="F32" s="321"/>
      <c r="G32" s="332"/>
      <c r="H32" s="323">
        <v>233525</v>
      </c>
      <c r="I32" s="324">
        <v>1354442</v>
      </c>
      <c r="J32" s="323"/>
      <c r="K32" s="325"/>
      <c r="L32" s="325"/>
      <c r="M32" s="326">
        <f>SUM(H32:L32)</f>
        <v>1587967</v>
      </c>
      <c r="N32" s="62"/>
      <c r="O32" s="327">
        <f>+F32+G32+M32+N32</f>
        <v>1587967</v>
      </c>
      <c r="P32" s="328" t="s">
        <v>25</v>
      </c>
      <c r="Q32" s="171"/>
    </row>
    <row r="33" spans="1:17" ht="12.75" customHeight="1" x14ac:dyDescent="0.2">
      <c r="A33" s="3"/>
      <c r="B33" s="24"/>
      <c r="C33" s="280"/>
      <c r="D33" s="313"/>
      <c r="E33" s="329"/>
      <c r="F33" s="330"/>
      <c r="G33" s="333"/>
      <c r="H33" s="88" t="s">
        <v>72</v>
      </c>
      <c r="I33" s="73" t="s">
        <v>44</v>
      </c>
      <c r="J33" s="88"/>
      <c r="K33" s="139"/>
      <c r="L33" s="139"/>
      <c r="M33" s="140"/>
      <c r="N33" s="289"/>
      <c r="O33" s="290"/>
      <c r="P33" s="334"/>
      <c r="Q33" s="171"/>
    </row>
    <row r="34" spans="1:17" ht="12.75" customHeight="1" x14ac:dyDescent="0.2">
      <c r="A34" s="3">
        <v>2</v>
      </c>
      <c r="B34" s="24"/>
      <c r="C34" s="138" t="s">
        <v>260</v>
      </c>
      <c r="D34" s="296"/>
      <c r="E34" s="232"/>
      <c r="F34" s="233"/>
      <c r="G34" s="234"/>
      <c r="H34" s="78">
        <v>41011</v>
      </c>
      <c r="I34" s="101">
        <v>237849</v>
      </c>
      <c r="J34" s="78"/>
      <c r="K34" s="104"/>
      <c r="L34" s="104"/>
      <c r="M34" s="142">
        <f>SUM(H34:L34)</f>
        <v>278860</v>
      </c>
      <c r="N34" s="248"/>
      <c r="O34" s="145">
        <f>+F34+G34+M34+N34</f>
        <v>278860</v>
      </c>
      <c r="P34" s="147" t="s">
        <v>25</v>
      </c>
      <c r="Q34" s="171"/>
    </row>
    <row r="35" spans="1:17" ht="12.75" customHeight="1" x14ac:dyDescent="0.2">
      <c r="A35" s="3"/>
      <c r="B35" s="24"/>
      <c r="C35" s="138"/>
      <c r="D35" s="296"/>
      <c r="E35" s="232"/>
      <c r="F35" s="233"/>
      <c r="G35" s="234"/>
      <c r="H35" s="78" t="s">
        <v>72</v>
      </c>
      <c r="I35" s="101" t="s">
        <v>44</v>
      </c>
      <c r="J35" s="78"/>
      <c r="K35" s="104"/>
      <c r="L35" s="104"/>
      <c r="M35" s="142"/>
      <c r="N35" s="248"/>
      <c r="O35" s="145"/>
      <c r="P35" s="147"/>
      <c r="Q35" s="171"/>
    </row>
    <row r="36" spans="1:17" ht="12.75" customHeight="1" x14ac:dyDescent="0.2">
      <c r="A36" s="3">
        <v>1</v>
      </c>
      <c r="B36" s="24"/>
      <c r="C36" s="319" t="s">
        <v>273</v>
      </c>
      <c r="D36" s="331"/>
      <c r="E36" s="320"/>
      <c r="F36" s="321"/>
      <c r="G36" s="332"/>
      <c r="H36" s="323"/>
      <c r="I36" s="324">
        <v>133027</v>
      </c>
      <c r="J36" s="323">
        <v>771554</v>
      </c>
      <c r="K36" s="325"/>
      <c r="L36" s="325"/>
      <c r="M36" s="326">
        <f t="shared" ref="M36:M38" si="2">SUM(H36:L36)</f>
        <v>904581</v>
      </c>
      <c r="N36" s="345"/>
      <c r="O36" s="145">
        <f t="shared" ref="O36:O38" si="3">+F36+G36+M36+N36</f>
        <v>904581</v>
      </c>
      <c r="P36" s="328" t="s">
        <v>25</v>
      </c>
      <c r="Q36" s="171"/>
    </row>
    <row r="37" spans="1:17" ht="12.75" customHeight="1" x14ac:dyDescent="0.2">
      <c r="A37" s="3"/>
      <c r="B37" s="24"/>
      <c r="C37" s="138"/>
      <c r="D37" s="296"/>
      <c r="E37" s="232"/>
      <c r="F37" s="233"/>
      <c r="G37" s="234"/>
      <c r="H37" s="78"/>
      <c r="I37" s="101" t="s">
        <v>72</v>
      </c>
      <c r="J37" s="78" t="s">
        <v>44</v>
      </c>
      <c r="K37" s="104"/>
      <c r="L37" s="104"/>
      <c r="M37" s="140"/>
      <c r="N37" s="248"/>
      <c r="O37" s="145"/>
      <c r="P37" s="147"/>
      <c r="Q37" s="171"/>
    </row>
    <row r="38" spans="1:17" ht="12.75" customHeight="1" x14ac:dyDescent="0.2">
      <c r="A38" s="3">
        <v>4</v>
      </c>
      <c r="B38" s="24"/>
      <c r="C38" s="319" t="s">
        <v>274</v>
      </c>
      <c r="D38" s="331"/>
      <c r="E38" s="320"/>
      <c r="F38" s="321"/>
      <c r="G38" s="332"/>
      <c r="H38" s="403"/>
      <c r="I38" s="393">
        <v>90623</v>
      </c>
      <c r="J38" s="393">
        <v>525612</v>
      </c>
      <c r="K38" s="325"/>
      <c r="L38" s="325"/>
      <c r="M38" s="142">
        <f t="shared" si="2"/>
        <v>616235</v>
      </c>
      <c r="N38" s="345"/>
      <c r="O38" s="145">
        <f t="shared" si="3"/>
        <v>616235</v>
      </c>
      <c r="P38" s="328" t="s">
        <v>25</v>
      </c>
      <c r="Q38" s="171"/>
    </row>
    <row r="39" spans="1:17" ht="12.75" customHeight="1" x14ac:dyDescent="0.2">
      <c r="A39" s="3"/>
      <c r="B39" s="24"/>
      <c r="C39" s="138"/>
      <c r="D39" s="296"/>
      <c r="E39" s="232"/>
      <c r="F39" s="233"/>
      <c r="G39" s="234"/>
      <c r="H39" s="78"/>
      <c r="I39" s="101" t="s">
        <v>72</v>
      </c>
      <c r="J39" s="78" t="s">
        <v>44</v>
      </c>
      <c r="K39" s="104"/>
      <c r="L39" s="104"/>
      <c r="M39" s="142"/>
      <c r="N39" s="248"/>
      <c r="O39" s="145"/>
      <c r="P39" s="147"/>
      <c r="Q39" s="171"/>
    </row>
    <row r="40" spans="1:17" ht="12.75" customHeight="1" x14ac:dyDescent="0.2">
      <c r="A40" s="3">
        <v>2</v>
      </c>
      <c r="B40" s="24"/>
      <c r="C40" s="319" t="s">
        <v>261</v>
      </c>
      <c r="D40" s="331"/>
      <c r="E40" s="320"/>
      <c r="F40" s="321"/>
      <c r="G40" s="332"/>
      <c r="H40" s="323">
        <v>52378</v>
      </c>
      <c r="I40" s="324"/>
      <c r="J40" s="323">
        <v>303793</v>
      </c>
      <c r="K40" s="325"/>
      <c r="L40" s="325"/>
      <c r="M40" s="326">
        <f>SUM(H40:L40)</f>
        <v>356171</v>
      </c>
      <c r="N40" s="62"/>
      <c r="O40" s="327">
        <f>+F40+G40+M40+N40</f>
        <v>356171</v>
      </c>
      <c r="P40" s="328" t="s">
        <v>28</v>
      </c>
      <c r="Q40" s="171"/>
    </row>
    <row r="41" spans="1:17" ht="12.75" customHeight="1" x14ac:dyDescent="0.2">
      <c r="A41" s="3"/>
      <c r="B41" s="24"/>
      <c r="C41" s="280"/>
      <c r="D41" s="313"/>
      <c r="E41" s="329"/>
      <c r="F41" s="330"/>
      <c r="G41" s="333"/>
      <c r="H41" s="88" t="s">
        <v>72</v>
      </c>
      <c r="I41" s="73"/>
      <c r="J41" s="88" t="s">
        <v>44</v>
      </c>
      <c r="K41" s="139"/>
      <c r="L41" s="139"/>
      <c r="M41" s="288"/>
      <c r="N41" s="289"/>
      <c r="O41" s="290"/>
      <c r="P41" s="10"/>
      <c r="Q41" s="171"/>
    </row>
    <row r="42" spans="1:17" ht="12.75" customHeight="1" x14ac:dyDescent="0.2">
      <c r="A42" s="3">
        <v>5</v>
      </c>
      <c r="B42" s="24"/>
      <c r="C42" s="138" t="s">
        <v>117</v>
      </c>
      <c r="D42" s="296"/>
      <c r="E42" s="232"/>
      <c r="F42" s="233"/>
      <c r="G42" s="234"/>
      <c r="H42" s="78">
        <v>5416</v>
      </c>
      <c r="I42" s="101">
        <v>31411</v>
      </c>
      <c r="J42" s="104"/>
      <c r="K42" s="104"/>
      <c r="L42" s="104"/>
      <c r="M42" s="142">
        <f>SUM(H42:L42)</f>
        <v>36827</v>
      </c>
      <c r="N42" s="50"/>
      <c r="O42" s="145">
        <f>+F42+G42+M42+N42</f>
        <v>36827</v>
      </c>
      <c r="P42" s="147" t="s">
        <v>28</v>
      </c>
      <c r="Q42" s="171"/>
    </row>
    <row r="43" spans="1:17" ht="12.75" customHeight="1" x14ac:dyDescent="0.2">
      <c r="A43" s="3"/>
      <c r="B43" s="24"/>
      <c r="C43" s="138"/>
      <c r="D43" s="296"/>
      <c r="E43" s="232"/>
      <c r="F43" s="233"/>
      <c r="G43" s="234"/>
      <c r="H43" s="78" t="s">
        <v>72</v>
      </c>
      <c r="I43" s="101" t="s">
        <v>44</v>
      </c>
      <c r="J43" s="104"/>
      <c r="K43" s="104"/>
      <c r="L43" s="104"/>
      <c r="M43" s="142"/>
      <c r="N43" s="50"/>
      <c r="O43" s="145"/>
      <c r="P43" s="147"/>
      <c r="Q43" s="171"/>
    </row>
    <row r="44" spans="1:17" ht="12.75" customHeight="1" x14ac:dyDescent="0.2">
      <c r="A44" s="3">
        <v>5</v>
      </c>
      <c r="B44" s="24"/>
      <c r="C44" s="319" t="s">
        <v>275</v>
      </c>
      <c r="D44" s="331"/>
      <c r="E44" s="320"/>
      <c r="F44" s="321"/>
      <c r="G44" s="332"/>
      <c r="H44" s="323"/>
      <c r="I44" s="324"/>
      <c r="J44" s="325"/>
      <c r="K44" s="325"/>
      <c r="L44" s="325">
        <v>162946</v>
      </c>
      <c r="M44" s="326">
        <f>SUM(H44:L44)</f>
        <v>162946</v>
      </c>
      <c r="N44" s="62">
        <v>945085</v>
      </c>
      <c r="O44" s="327">
        <f>L44+N44</f>
        <v>1108031</v>
      </c>
      <c r="P44" s="328" t="s">
        <v>28</v>
      </c>
      <c r="Q44" s="171"/>
    </row>
    <row r="45" spans="1:17" ht="12.75" customHeight="1" x14ac:dyDescent="0.2">
      <c r="A45" s="3"/>
      <c r="B45" s="24"/>
      <c r="C45" s="138"/>
      <c r="D45" s="296"/>
      <c r="E45" s="232"/>
      <c r="F45" s="233"/>
      <c r="G45" s="234"/>
      <c r="H45" s="78"/>
      <c r="I45" s="101"/>
      <c r="J45" s="104"/>
      <c r="K45" s="104"/>
      <c r="L45" s="104" t="s">
        <v>72</v>
      </c>
      <c r="M45" s="142"/>
      <c r="N45" s="429" t="s">
        <v>44</v>
      </c>
      <c r="O45" s="145"/>
      <c r="P45" s="147"/>
      <c r="Q45" s="171"/>
    </row>
    <row r="46" spans="1:17" ht="12.75" customHeight="1" x14ac:dyDescent="0.2">
      <c r="A46" s="229">
        <v>5</v>
      </c>
      <c r="B46" s="359"/>
      <c r="C46" s="319" t="s">
        <v>262</v>
      </c>
      <c r="D46" s="331"/>
      <c r="E46" s="320"/>
      <c r="F46" s="321"/>
      <c r="G46" s="332"/>
      <c r="H46" s="323"/>
      <c r="I46" s="324"/>
      <c r="J46" s="323">
        <v>68529</v>
      </c>
      <c r="K46" s="325">
        <v>397468</v>
      </c>
      <c r="L46" s="325"/>
      <c r="M46" s="326">
        <f>SUM(H46:L46)</f>
        <v>465997</v>
      </c>
      <c r="N46" s="345"/>
      <c r="O46" s="327">
        <f>+F46+G46+M46+N46</f>
        <v>465997</v>
      </c>
      <c r="P46" s="328" t="s">
        <v>28</v>
      </c>
      <c r="Q46" s="171"/>
    </row>
    <row r="47" spans="1:17" ht="12.75" customHeight="1" x14ac:dyDescent="0.2">
      <c r="A47" s="229"/>
      <c r="B47" s="359"/>
      <c r="C47" s="148"/>
      <c r="D47" s="308"/>
      <c r="E47" s="232"/>
      <c r="F47" s="233"/>
      <c r="G47" s="234"/>
      <c r="H47" s="78"/>
      <c r="I47" s="104"/>
      <c r="J47" s="104" t="s">
        <v>72</v>
      </c>
      <c r="K47" s="104" t="s">
        <v>44</v>
      </c>
      <c r="L47" s="104"/>
      <c r="M47" s="256"/>
      <c r="N47" s="248"/>
      <c r="O47" s="257"/>
      <c r="P47" s="229"/>
      <c r="Q47" s="171"/>
    </row>
    <row r="48" spans="1:17" ht="12.75" customHeight="1" x14ac:dyDescent="0.2">
      <c r="A48" s="229">
        <v>5</v>
      </c>
      <c r="B48" s="359"/>
      <c r="C48" s="319" t="s">
        <v>223</v>
      </c>
      <c r="D48" s="331"/>
      <c r="E48" s="320"/>
      <c r="F48" s="321"/>
      <c r="G48" s="332"/>
      <c r="H48" s="323"/>
      <c r="I48" s="324"/>
      <c r="J48" s="323">
        <v>110848</v>
      </c>
      <c r="K48" s="325">
        <v>642921</v>
      </c>
      <c r="L48" s="325"/>
      <c r="M48" s="326">
        <f>SUM(H48:L48)</f>
        <v>753769</v>
      </c>
      <c r="N48" s="345"/>
      <c r="O48" s="327">
        <f>+F48+G48+M48+N48</f>
        <v>753769</v>
      </c>
      <c r="P48" s="328" t="s">
        <v>28</v>
      </c>
      <c r="Q48" s="171"/>
    </row>
    <row r="49" spans="1:17" ht="12.75" customHeight="1" x14ac:dyDescent="0.2">
      <c r="A49" s="229"/>
      <c r="B49" s="359"/>
      <c r="C49" s="138"/>
      <c r="D49" s="296"/>
      <c r="E49" s="232"/>
      <c r="F49" s="233"/>
      <c r="G49" s="234"/>
      <c r="H49" s="78"/>
      <c r="I49" s="101"/>
      <c r="J49" s="78" t="s">
        <v>72</v>
      </c>
      <c r="K49" s="104" t="s">
        <v>44</v>
      </c>
      <c r="L49" s="104"/>
      <c r="M49" s="142"/>
      <c r="N49" s="248"/>
      <c r="O49" s="327"/>
      <c r="P49" s="147"/>
      <c r="Q49" s="171"/>
    </row>
    <row r="50" spans="1:17" ht="12.75" customHeight="1" x14ac:dyDescent="0.2">
      <c r="A50" s="229">
        <v>2</v>
      </c>
      <c r="B50" s="359"/>
      <c r="C50" s="319" t="s">
        <v>276</v>
      </c>
      <c r="D50" s="331"/>
      <c r="E50" s="320"/>
      <c r="F50" s="321"/>
      <c r="G50" s="332"/>
      <c r="H50" s="323"/>
      <c r="I50" s="324">
        <v>29268</v>
      </c>
      <c r="J50" s="323">
        <v>169756</v>
      </c>
      <c r="K50" s="325"/>
      <c r="L50" s="325"/>
      <c r="M50" s="326">
        <f t="shared" ref="M50:M54" si="4">SUM(H50:L50)</f>
        <v>199024</v>
      </c>
      <c r="N50" s="345"/>
      <c r="O50" s="327">
        <f t="shared" ref="O50:O54" si="5">+F50+G50+M50+N50</f>
        <v>199024</v>
      </c>
      <c r="P50" s="328" t="s">
        <v>28</v>
      </c>
      <c r="Q50" s="171"/>
    </row>
    <row r="51" spans="1:17" ht="12.75" customHeight="1" x14ac:dyDescent="0.2">
      <c r="A51" s="229"/>
      <c r="B51" s="359"/>
      <c r="C51" s="138"/>
      <c r="D51" s="296"/>
      <c r="E51" s="232"/>
      <c r="F51" s="233"/>
      <c r="G51" s="234"/>
      <c r="H51" s="78"/>
      <c r="I51" s="101" t="s">
        <v>72</v>
      </c>
      <c r="J51" s="78" t="s">
        <v>44</v>
      </c>
      <c r="K51" s="104"/>
      <c r="L51" s="104"/>
      <c r="M51" s="140"/>
      <c r="N51" s="248"/>
      <c r="O51" s="327"/>
      <c r="P51" s="147"/>
      <c r="Q51" s="171"/>
    </row>
    <row r="52" spans="1:17" ht="12.75" customHeight="1" x14ac:dyDescent="0.2">
      <c r="A52" s="229">
        <v>5</v>
      </c>
      <c r="B52" s="359"/>
      <c r="C52" s="319" t="s">
        <v>277</v>
      </c>
      <c r="D52" s="331"/>
      <c r="E52" s="320"/>
      <c r="F52" s="321"/>
      <c r="G52" s="332"/>
      <c r="H52" s="323"/>
      <c r="I52" s="324"/>
      <c r="J52" s="323"/>
      <c r="K52" s="325"/>
      <c r="L52" s="325">
        <v>268250</v>
      </c>
      <c r="M52" s="326">
        <f t="shared" si="4"/>
        <v>268250</v>
      </c>
      <c r="N52" s="345">
        <v>1341250</v>
      </c>
      <c r="O52" s="327">
        <f t="shared" si="5"/>
        <v>1609500</v>
      </c>
      <c r="P52" s="328" t="s">
        <v>28</v>
      </c>
      <c r="Q52" s="171"/>
    </row>
    <row r="53" spans="1:17" ht="12.75" customHeight="1" x14ac:dyDescent="0.2">
      <c r="A53" s="229"/>
      <c r="B53" s="359"/>
      <c r="C53" s="138"/>
      <c r="D53" s="296"/>
      <c r="E53" s="232"/>
      <c r="F53" s="233"/>
      <c r="G53" s="234"/>
      <c r="H53" s="78"/>
      <c r="I53" s="101"/>
      <c r="J53" s="78"/>
      <c r="K53" s="104"/>
      <c r="L53" s="104" t="s">
        <v>72</v>
      </c>
      <c r="M53" s="140"/>
      <c r="N53" s="429" t="s">
        <v>44</v>
      </c>
      <c r="O53" s="327"/>
      <c r="P53" s="147"/>
      <c r="Q53" s="171"/>
    </row>
    <row r="54" spans="1:17" ht="12.75" customHeight="1" x14ac:dyDescent="0.2">
      <c r="A54" s="229">
        <v>3</v>
      </c>
      <c r="B54" s="359"/>
      <c r="C54" s="319" t="s">
        <v>278</v>
      </c>
      <c r="D54" s="331"/>
      <c r="E54" s="320"/>
      <c r="F54" s="321"/>
      <c r="G54" s="332"/>
      <c r="H54" s="323">
        <v>124015</v>
      </c>
      <c r="I54" s="324">
        <v>719290</v>
      </c>
      <c r="J54" s="323"/>
      <c r="K54" s="325"/>
      <c r="L54" s="325"/>
      <c r="M54" s="326">
        <f t="shared" si="4"/>
        <v>843305</v>
      </c>
      <c r="N54" s="345"/>
      <c r="O54" s="327">
        <f t="shared" si="5"/>
        <v>843305</v>
      </c>
      <c r="P54" s="328" t="s">
        <v>280</v>
      </c>
      <c r="Q54" s="171"/>
    </row>
    <row r="55" spans="1:17" ht="12.75" customHeight="1" x14ac:dyDescent="0.2">
      <c r="A55" s="229"/>
      <c r="B55" s="359"/>
      <c r="C55" s="138" t="s">
        <v>279</v>
      </c>
      <c r="D55" s="308"/>
      <c r="E55" s="232"/>
      <c r="F55" s="233"/>
      <c r="G55" s="234"/>
      <c r="H55" s="78" t="s">
        <v>72</v>
      </c>
      <c r="I55" s="73" t="s">
        <v>44</v>
      </c>
      <c r="J55" s="78"/>
      <c r="K55" s="104"/>
      <c r="L55" s="104"/>
      <c r="M55" s="256"/>
      <c r="N55" s="248"/>
      <c r="O55" s="257"/>
      <c r="P55" s="229"/>
      <c r="Q55" s="171"/>
    </row>
    <row r="56" spans="1:17" ht="12.75" customHeight="1" x14ac:dyDescent="0.2">
      <c r="A56" s="229">
        <v>2</v>
      </c>
      <c r="B56" s="359"/>
      <c r="C56" s="319" t="s">
        <v>263</v>
      </c>
      <c r="D56" s="331"/>
      <c r="E56" s="320"/>
      <c r="F56" s="321"/>
      <c r="G56" s="332"/>
      <c r="H56" s="323"/>
      <c r="I56" s="324"/>
      <c r="J56" s="324">
        <v>43167</v>
      </c>
      <c r="K56" s="426"/>
      <c r="L56" s="325">
        <v>250367</v>
      </c>
      <c r="M56" s="326">
        <f>SUM(H56:L56)</f>
        <v>293534</v>
      </c>
      <c r="N56" s="345"/>
      <c r="O56" s="327">
        <f>+F56+G56+M56+N56</f>
        <v>293534</v>
      </c>
      <c r="P56" s="328" t="s">
        <v>34</v>
      </c>
      <c r="Q56" s="171"/>
    </row>
    <row r="57" spans="1:17" ht="12.75" customHeight="1" x14ac:dyDescent="0.2">
      <c r="A57" s="229"/>
      <c r="B57" s="359"/>
      <c r="C57" s="148"/>
      <c r="D57" s="308"/>
      <c r="E57" s="232"/>
      <c r="F57" s="233"/>
      <c r="G57" s="234"/>
      <c r="H57" s="78"/>
      <c r="I57" s="104"/>
      <c r="J57" s="73" t="s">
        <v>72</v>
      </c>
      <c r="L57" s="104" t="s">
        <v>44</v>
      </c>
      <c r="M57" s="142"/>
      <c r="N57" s="248"/>
      <c r="O57" s="327"/>
      <c r="P57" s="229"/>
      <c r="Q57" s="171"/>
    </row>
    <row r="58" spans="1:17" ht="12.75" customHeight="1" x14ac:dyDescent="0.2">
      <c r="A58" s="229">
        <v>4</v>
      </c>
      <c r="B58" s="359"/>
      <c r="C58" s="319" t="s">
        <v>281</v>
      </c>
      <c r="D58" s="392"/>
      <c r="E58" s="320"/>
      <c r="F58" s="321"/>
      <c r="G58" s="332"/>
      <c r="H58" s="323"/>
      <c r="I58" s="325"/>
      <c r="J58" s="325"/>
      <c r="K58" s="325"/>
      <c r="L58" s="325">
        <v>75990</v>
      </c>
      <c r="M58" s="326">
        <f t="shared" ref="M58:M60" si="6">SUM(H58:L58)</f>
        <v>75990</v>
      </c>
      <c r="N58" s="345">
        <v>440741</v>
      </c>
      <c r="O58" s="327">
        <f t="shared" ref="O58:O60" si="7">+F58+G58+M58+N58</f>
        <v>516731</v>
      </c>
      <c r="P58" s="247" t="s">
        <v>34</v>
      </c>
      <c r="Q58" s="171"/>
    </row>
    <row r="59" spans="1:17" ht="12.75" customHeight="1" x14ac:dyDescent="0.2">
      <c r="A59" s="229"/>
      <c r="B59" s="359"/>
      <c r="C59" s="280"/>
      <c r="D59" s="313"/>
      <c r="E59" s="329"/>
      <c r="F59" s="330"/>
      <c r="G59" s="333"/>
      <c r="H59" s="88"/>
      <c r="I59" s="139"/>
      <c r="J59" s="139"/>
      <c r="K59" s="139"/>
      <c r="L59" s="139" t="s">
        <v>72</v>
      </c>
      <c r="M59" s="142"/>
      <c r="N59" s="286" t="s">
        <v>44</v>
      </c>
      <c r="O59" s="327"/>
      <c r="P59" s="294"/>
      <c r="Q59" s="171"/>
    </row>
    <row r="60" spans="1:17" ht="12.75" customHeight="1" x14ac:dyDescent="0.2">
      <c r="A60" s="229">
        <v>3</v>
      </c>
      <c r="B60" s="359"/>
      <c r="C60" s="138" t="s">
        <v>282</v>
      </c>
      <c r="D60" s="308"/>
      <c r="E60" s="232"/>
      <c r="F60" s="233"/>
      <c r="G60" s="234"/>
      <c r="H60" s="78"/>
      <c r="I60" s="104"/>
      <c r="J60" s="104"/>
      <c r="K60" s="104">
        <v>39427</v>
      </c>
      <c r="L60" s="104">
        <v>228676</v>
      </c>
      <c r="M60" s="326">
        <f t="shared" si="6"/>
        <v>268103</v>
      </c>
      <c r="N60" s="248"/>
      <c r="O60" s="327">
        <f t="shared" si="7"/>
        <v>268103</v>
      </c>
      <c r="P60" s="229" t="s">
        <v>230</v>
      </c>
      <c r="Q60" s="171"/>
    </row>
    <row r="61" spans="1:17" ht="12.75" customHeight="1" x14ac:dyDescent="0.2">
      <c r="A61" s="229"/>
      <c r="B61" s="359"/>
      <c r="C61" s="148"/>
      <c r="D61" s="308"/>
      <c r="E61" s="232"/>
      <c r="F61" s="233"/>
      <c r="G61" s="234"/>
      <c r="H61" s="78"/>
      <c r="I61" s="104"/>
      <c r="J61" s="104"/>
      <c r="K61" s="104" t="s">
        <v>72</v>
      </c>
      <c r="L61" s="104" t="s">
        <v>44</v>
      </c>
      <c r="M61" s="256"/>
      <c r="N61" s="248"/>
      <c r="O61" s="257"/>
      <c r="P61" s="229"/>
      <c r="Q61" s="171"/>
    </row>
    <row r="62" spans="1:17" ht="12.75" customHeight="1" x14ac:dyDescent="0.2">
      <c r="A62" s="14">
        <v>3</v>
      </c>
      <c r="B62" s="225">
        <v>205724</v>
      </c>
      <c r="C62" s="230" t="s">
        <v>311</v>
      </c>
      <c r="D62" s="309" t="s">
        <v>163</v>
      </c>
      <c r="E62" s="131"/>
      <c r="F62" s="244"/>
      <c r="G62" s="108">
        <v>8500000</v>
      </c>
      <c r="H62" s="226"/>
      <c r="I62" s="421">
        <v>3500000</v>
      </c>
      <c r="J62" s="418"/>
      <c r="K62" s="62"/>
      <c r="L62" s="345">
        <v>40127057</v>
      </c>
      <c r="M62" s="341">
        <f>SUM(H62:L62)</f>
        <v>43627057</v>
      </c>
      <c r="N62" s="345"/>
      <c r="O62" s="63">
        <f>+F62+G62+M62+N62</f>
        <v>52127057</v>
      </c>
      <c r="P62" s="247" t="s">
        <v>73</v>
      </c>
      <c r="Q62" s="245" t="s">
        <v>322</v>
      </c>
    </row>
    <row r="63" spans="1:17" ht="12.75" customHeight="1" x14ac:dyDescent="0.2">
      <c r="A63" s="3"/>
      <c r="B63" s="24"/>
      <c r="C63" s="227" t="s">
        <v>231</v>
      </c>
      <c r="D63" s="307" t="s">
        <v>164</v>
      </c>
      <c r="E63" s="127"/>
      <c r="F63" s="48"/>
      <c r="G63" s="250" t="s">
        <v>118</v>
      </c>
      <c r="H63" s="246"/>
      <c r="I63" s="422" t="s">
        <v>22</v>
      </c>
      <c r="J63" s="419"/>
      <c r="K63" s="248"/>
      <c r="L63" s="248" t="s">
        <v>21</v>
      </c>
      <c r="M63" s="54"/>
      <c r="N63" s="212"/>
      <c r="O63" s="55"/>
      <c r="P63" s="229" t="s">
        <v>30</v>
      </c>
      <c r="Q63" s="20" t="s">
        <v>323</v>
      </c>
    </row>
    <row r="64" spans="1:17" ht="12.75" customHeight="1" x14ac:dyDescent="0.2">
      <c r="A64" s="10"/>
      <c r="B64" s="10"/>
      <c r="C64" s="279"/>
      <c r="D64" s="315" t="s">
        <v>165</v>
      </c>
      <c r="E64" s="329"/>
      <c r="F64" s="330"/>
      <c r="G64" s="333"/>
      <c r="H64" s="88"/>
      <c r="I64" s="420"/>
      <c r="J64" s="88"/>
      <c r="K64" s="139"/>
      <c r="L64" s="139"/>
      <c r="M64" s="288"/>
      <c r="N64" s="289"/>
      <c r="O64" s="290"/>
      <c r="P64" s="294" t="s">
        <v>31</v>
      </c>
      <c r="Q64" s="179"/>
    </row>
    <row r="65" spans="1:17" ht="12.75" customHeight="1" x14ac:dyDescent="0.2">
      <c r="A65" s="14" t="s">
        <v>10</v>
      </c>
      <c r="B65" s="14">
        <v>204088</v>
      </c>
      <c r="C65" s="230" t="s">
        <v>66</v>
      </c>
      <c r="D65" s="309" t="s">
        <v>166</v>
      </c>
      <c r="E65" s="113">
        <v>4.3</v>
      </c>
      <c r="F65" s="114">
        <v>11014716</v>
      </c>
      <c r="G65" s="115">
        <v>24433658</v>
      </c>
      <c r="H65" s="271">
        <v>5900000</v>
      </c>
      <c r="I65" s="268">
        <v>897754</v>
      </c>
      <c r="J65" s="253">
        <v>10450000</v>
      </c>
      <c r="K65" s="300"/>
      <c r="L65" s="300">
        <v>630000</v>
      </c>
      <c r="M65" s="341">
        <f>SUM(H65:L65)</f>
        <v>17877754</v>
      </c>
      <c r="N65" s="345">
        <v>0</v>
      </c>
      <c r="O65" s="346">
        <f>+F65+G65+M65+N65</f>
        <v>53326128</v>
      </c>
      <c r="P65" s="247" t="s">
        <v>232</v>
      </c>
      <c r="Q65" s="374" t="s">
        <v>293</v>
      </c>
    </row>
    <row r="66" spans="1:17" ht="12.75" customHeight="1" x14ac:dyDescent="0.2">
      <c r="A66" s="3"/>
      <c r="B66" s="3"/>
      <c r="C66" s="227" t="s">
        <v>101</v>
      </c>
      <c r="D66" s="307" t="s">
        <v>167</v>
      </c>
      <c r="E66" s="128"/>
      <c r="F66" s="249" t="s">
        <v>283</v>
      </c>
      <c r="G66" s="231" t="s">
        <v>74</v>
      </c>
      <c r="H66" s="235" t="s">
        <v>44</v>
      </c>
      <c r="I66" s="237" t="s">
        <v>44</v>
      </c>
      <c r="J66" s="237" t="s">
        <v>44</v>
      </c>
      <c r="K66" s="236"/>
      <c r="L66" s="236" t="s">
        <v>32</v>
      </c>
      <c r="M66" s="53"/>
      <c r="N66" s="216"/>
      <c r="O66" s="51"/>
      <c r="P66" s="351" t="s">
        <v>30</v>
      </c>
      <c r="Q66" s="20" t="s">
        <v>294</v>
      </c>
    </row>
    <row r="67" spans="1:17" ht="12.75" customHeight="1" x14ac:dyDescent="0.2">
      <c r="A67" s="3"/>
      <c r="B67" s="3"/>
      <c r="C67" s="263" t="s">
        <v>85</v>
      </c>
      <c r="D67" s="307" t="s">
        <v>168</v>
      </c>
      <c r="E67" s="128"/>
      <c r="F67" s="58"/>
      <c r="G67" s="231" t="s">
        <v>44</v>
      </c>
      <c r="H67" s="78" t="s">
        <v>120</v>
      </c>
      <c r="I67" s="101" t="s">
        <v>32</v>
      </c>
      <c r="J67" s="101" t="s">
        <v>121</v>
      </c>
      <c r="L67" s="104"/>
      <c r="M67" s="53"/>
      <c r="N67" s="144"/>
      <c r="O67" s="51"/>
      <c r="P67" s="229" t="s">
        <v>102</v>
      </c>
      <c r="Q67" s="20"/>
    </row>
    <row r="68" spans="1:17" ht="12.75" customHeight="1" x14ac:dyDescent="0.2">
      <c r="A68" s="3"/>
      <c r="B68" s="3"/>
      <c r="C68" s="138" t="s">
        <v>86</v>
      </c>
      <c r="D68" s="307" t="s">
        <v>173</v>
      </c>
      <c r="E68" s="128"/>
      <c r="F68" s="58"/>
      <c r="G68" s="143" t="s">
        <v>119</v>
      </c>
      <c r="H68" s="235"/>
      <c r="I68" s="101"/>
      <c r="J68" s="215"/>
      <c r="K68" s="236"/>
      <c r="L68" s="236"/>
      <c r="M68" s="53"/>
      <c r="N68" s="144"/>
      <c r="O68" s="51"/>
      <c r="P68" s="229" t="s">
        <v>217</v>
      </c>
      <c r="Q68" s="20"/>
    </row>
    <row r="69" spans="1:17" ht="12.75" customHeight="1" x14ac:dyDescent="0.2">
      <c r="A69" s="3"/>
      <c r="B69" s="3"/>
      <c r="C69" s="148" t="s">
        <v>255</v>
      </c>
      <c r="D69" s="307"/>
      <c r="E69" s="128"/>
      <c r="F69" s="58"/>
      <c r="G69" s="168"/>
      <c r="H69" s="235"/>
      <c r="I69" s="237"/>
      <c r="J69" s="235"/>
      <c r="K69" s="236"/>
      <c r="L69" s="236"/>
      <c r="M69" s="53"/>
      <c r="N69" s="144"/>
      <c r="O69" s="51"/>
      <c r="P69" s="229" t="s">
        <v>284</v>
      </c>
      <c r="Q69" s="20"/>
    </row>
    <row r="70" spans="1:17" ht="12.75" customHeight="1" x14ac:dyDescent="0.2">
      <c r="A70" s="3"/>
      <c r="B70" s="3"/>
      <c r="C70" s="291" t="s">
        <v>256</v>
      </c>
      <c r="D70" s="311"/>
      <c r="E70" s="128"/>
      <c r="F70" s="58"/>
      <c r="G70" s="168"/>
      <c r="H70" s="235"/>
      <c r="I70" s="237"/>
      <c r="J70" s="235"/>
      <c r="K70" s="236"/>
      <c r="L70" s="236"/>
      <c r="M70" s="53"/>
      <c r="N70" s="144"/>
      <c r="O70" s="51"/>
      <c r="P70" s="229"/>
      <c r="Q70" s="20"/>
    </row>
    <row r="71" spans="1:17" ht="12.75" customHeight="1" x14ac:dyDescent="0.2">
      <c r="A71" s="247" t="s">
        <v>77</v>
      </c>
      <c r="B71" s="14">
        <v>209248</v>
      </c>
      <c r="C71" s="228" t="s">
        <v>122</v>
      </c>
      <c r="D71" s="310" t="s">
        <v>169</v>
      </c>
      <c r="E71" s="113"/>
      <c r="F71" s="114">
        <v>0</v>
      </c>
      <c r="G71" s="173">
        <v>0</v>
      </c>
      <c r="H71" s="271">
        <v>0</v>
      </c>
      <c r="I71" s="253">
        <v>0</v>
      </c>
      <c r="J71" s="271">
        <v>1425968</v>
      </c>
      <c r="K71" s="253">
        <v>1000000</v>
      </c>
      <c r="L71" s="271">
        <v>4000000</v>
      </c>
      <c r="M71" s="341">
        <f>SUM(H71:L71)</f>
        <v>6425968</v>
      </c>
      <c r="N71" s="345">
        <v>83925968</v>
      </c>
      <c r="O71" s="346">
        <f>+F71+G71+M71+N71</f>
        <v>90351936</v>
      </c>
      <c r="P71" s="247" t="s">
        <v>232</v>
      </c>
      <c r="Q71" s="245" t="s">
        <v>322</v>
      </c>
    </row>
    <row r="72" spans="1:17" ht="12.75" customHeight="1" x14ac:dyDescent="0.2">
      <c r="A72" s="3"/>
      <c r="B72" s="3"/>
      <c r="C72" s="240" t="s">
        <v>123</v>
      </c>
      <c r="D72" s="312" t="s">
        <v>170</v>
      </c>
      <c r="E72" s="128"/>
      <c r="F72" s="58"/>
      <c r="G72" s="168"/>
      <c r="H72" s="235"/>
      <c r="I72" s="237"/>
      <c r="J72" s="235" t="s">
        <v>22</v>
      </c>
      <c r="K72" s="237" t="s">
        <v>22</v>
      </c>
      <c r="L72" s="235" t="s">
        <v>22</v>
      </c>
      <c r="M72" s="53"/>
      <c r="N72" s="248"/>
      <c r="O72" s="51"/>
      <c r="P72" s="229" t="s">
        <v>30</v>
      </c>
      <c r="Q72" s="20" t="s">
        <v>323</v>
      </c>
    </row>
    <row r="73" spans="1:17" ht="12.75" customHeight="1" x14ac:dyDescent="0.2">
      <c r="A73" s="3"/>
      <c r="B73" s="3"/>
      <c r="C73" s="251" t="s">
        <v>124</v>
      </c>
      <c r="D73" s="312" t="s">
        <v>165</v>
      </c>
      <c r="E73" s="128"/>
      <c r="F73" s="58"/>
      <c r="G73" s="168"/>
      <c r="H73" s="235"/>
      <c r="I73" s="237"/>
      <c r="J73" s="235"/>
      <c r="K73" s="237"/>
      <c r="L73" s="235"/>
      <c r="M73" s="53"/>
      <c r="N73" s="248"/>
      <c r="O73" s="51"/>
      <c r="P73" s="229" t="s">
        <v>31</v>
      </c>
      <c r="Q73" s="20"/>
    </row>
    <row r="74" spans="1:17" ht="12.75" customHeight="1" x14ac:dyDescent="0.2">
      <c r="A74" s="3"/>
      <c r="B74" s="3"/>
      <c r="C74" s="275"/>
      <c r="D74" s="312"/>
      <c r="E74" s="128"/>
      <c r="F74" s="58"/>
      <c r="G74" s="168"/>
      <c r="H74" s="235"/>
      <c r="I74" s="237"/>
      <c r="J74" s="235"/>
      <c r="K74" s="237"/>
      <c r="L74" s="235"/>
      <c r="M74" s="53"/>
      <c r="N74" s="144"/>
      <c r="O74" s="51"/>
      <c r="P74" s="229"/>
      <c r="Q74" s="20"/>
    </row>
    <row r="75" spans="1:17" ht="12.75" customHeight="1" x14ac:dyDescent="0.2">
      <c r="A75" s="10"/>
      <c r="B75" s="10"/>
      <c r="C75" s="339"/>
      <c r="D75" s="318"/>
      <c r="E75" s="130"/>
      <c r="F75" s="76"/>
      <c r="G75" s="176"/>
      <c r="H75" s="277"/>
      <c r="I75" s="276"/>
      <c r="J75" s="277"/>
      <c r="K75" s="276"/>
      <c r="L75" s="277"/>
      <c r="M75" s="292"/>
      <c r="N75" s="293"/>
      <c r="O75" s="80"/>
      <c r="P75" s="294"/>
      <c r="Q75" s="19"/>
    </row>
    <row r="76" spans="1:17" ht="12.75" customHeight="1" x14ac:dyDescent="0.2">
      <c r="A76" s="247">
        <v>2</v>
      </c>
      <c r="B76" s="247">
        <v>209249</v>
      </c>
      <c r="C76" s="228" t="s">
        <v>233</v>
      </c>
      <c r="D76" s="310" t="s">
        <v>236</v>
      </c>
      <c r="E76" s="353"/>
      <c r="F76" s="368">
        <v>0</v>
      </c>
      <c r="G76" s="369">
        <v>0</v>
      </c>
      <c r="H76" s="271">
        <v>0</v>
      </c>
      <c r="I76" s="268">
        <v>0</v>
      </c>
      <c r="J76" s="300">
        <v>350000</v>
      </c>
      <c r="K76" s="253">
        <v>0</v>
      </c>
      <c r="L76" s="271">
        <v>0</v>
      </c>
      <c r="M76" s="256">
        <f>SUM(H76:L76)</f>
        <v>350000</v>
      </c>
      <c r="N76" s="248">
        <v>0</v>
      </c>
      <c r="O76" s="257">
        <f>+F76+G76+M76+N76</f>
        <v>350000</v>
      </c>
      <c r="P76" s="229" t="s">
        <v>28</v>
      </c>
      <c r="Q76" s="370" t="s">
        <v>327</v>
      </c>
    </row>
    <row r="77" spans="1:17" ht="12.75" customHeight="1" x14ac:dyDescent="0.2">
      <c r="A77" s="312"/>
      <c r="B77" s="229"/>
      <c r="C77" s="251" t="s">
        <v>234</v>
      </c>
      <c r="D77" s="312" t="s">
        <v>235</v>
      </c>
      <c r="E77" s="360"/>
      <c r="F77" s="340"/>
      <c r="G77" s="250"/>
      <c r="H77" s="235"/>
      <c r="I77" s="264"/>
      <c r="J77" s="236" t="s">
        <v>315</v>
      </c>
      <c r="K77" s="237"/>
      <c r="L77" s="235"/>
      <c r="M77" s="266"/>
      <c r="N77" s="248"/>
      <c r="O77" s="51"/>
      <c r="P77" s="229"/>
      <c r="Q77" s="350"/>
    </row>
    <row r="78" spans="1:17" ht="12.75" customHeight="1" x14ac:dyDescent="0.2">
      <c r="A78" s="318"/>
      <c r="B78" s="294"/>
      <c r="C78" s="339"/>
      <c r="D78" s="318" t="s">
        <v>173</v>
      </c>
      <c r="E78" s="371"/>
      <c r="F78" s="365"/>
      <c r="G78" s="335"/>
      <c r="H78" s="277"/>
      <c r="I78" s="81"/>
      <c r="J78" s="282"/>
      <c r="K78" s="276"/>
      <c r="L78" s="277"/>
      <c r="M78" s="278"/>
      <c r="N78" s="136"/>
      <c r="O78" s="80"/>
      <c r="P78" s="294"/>
      <c r="Q78" s="372"/>
    </row>
    <row r="79" spans="1:17" x14ac:dyDescent="0.2">
      <c r="A79" s="3">
        <v>4</v>
      </c>
      <c r="B79" s="3">
        <v>205082</v>
      </c>
      <c r="C79" s="227" t="s">
        <v>103</v>
      </c>
      <c r="D79" s="307" t="s">
        <v>171</v>
      </c>
      <c r="E79" s="127"/>
      <c r="F79" s="47">
        <v>23426</v>
      </c>
      <c r="G79" s="49">
        <v>816574</v>
      </c>
      <c r="H79" s="59">
        <v>185000</v>
      </c>
      <c r="I79" s="252">
        <v>0</v>
      </c>
      <c r="J79" s="236">
        <v>0</v>
      </c>
      <c r="K79" s="237">
        <v>0</v>
      </c>
      <c r="L79" s="235">
        <v>0</v>
      </c>
      <c r="M79" s="54">
        <f>SUM(H79:L79)</f>
        <v>185000</v>
      </c>
      <c r="N79" s="50">
        <v>0</v>
      </c>
      <c r="O79" s="55">
        <f>+F79+G79+M79+N79</f>
        <v>1025000</v>
      </c>
      <c r="P79" s="229" t="s">
        <v>25</v>
      </c>
      <c r="Q79" s="374" t="s">
        <v>293</v>
      </c>
    </row>
    <row r="80" spans="1:17" x14ac:dyDescent="0.2">
      <c r="A80" s="135"/>
      <c r="B80" s="3"/>
      <c r="C80" s="265" t="s">
        <v>105</v>
      </c>
      <c r="D80" s="312" t="s">
        <v>172</v>
      </c>
      <c r="E80" s="127"/>
      <c r="F80" s="340" t="s">
        <v>22</v>
      </c>
      <c r="G80" s="250" t="s">
        <v>27</v>
      </c>
      <c r="H80" s="235" t="s">
        <v>21</v>
      </c>
      <c r="I80" s="237"/>
      <c r="J80" s="236"/>
      <c r="K80" s="237"/>
      <c r="L80" s="235"/>
      <c r="M80" s="266"/>
      <c r="N80" s="248"/>
      <c r="O80" s="51"/>
      <c r="P80" s="27"/>
      <c r="Q80" s="20" t="s">
        <v>328</v>
      </c>
    </row>
    <row r="81" spans="1:17" x14ac:dyDescent="0.2">
      <c r="A81" s="135"/>
      <c r="B81" s="3"/>
      <c r="C81" s="265" t="s">
        <v>104</v>
      </c>
      <c r="D81" s="312" t="s">
        <v>173</v>
      </c>
      <c r="E81" s="127"/>
      <c r="F81" s="47"/>
      <c r="G81" s="49"/>
      <c r="H81" s="59"/>
      <c r="I81" s="264"/>
      <c r="J81" s="236"/>
      <c r="K81" s="237"/>
      <c r="L81" s="235"/>
      <c r="M81" s="266"/>
      <c r="N81" s="406"/>
      <c r="O81" s="51"/>
      <c r="P81" s="27"/>
      <c r="Q81" s="407"/>
    </row>
    <row r="82" spans="1:17" x14ac:dyDescent="0.2">
      <c r="A82" s="134"/>
      <c r="B82" s="10"/>
      <c r="C82" s="339" t="s">
        <v>285</v>
      </c>
      <c r="D82" s="318"/>
      <c r="E82" s="129"/>
      <c r="F82" s="68"/>
      <c r="G82" s="52"/>
      <c r="H82" s="70"/>
      <c r="I82" s="81"/>
      <c r="J82" s="277"/>
      <c r="K82" s="276"/>
      <c r="L82" s="277"/>
      <c r="M82" s="278"/>
      <c r="N82" s="136"/>
      <c r="O82" s="80"/>
      <c r="P82" s="91"/>
      <c r="Q82" s="241"/>
    </row>
    <row r="83" spans="1:17" x14ac:dyDescent="0.2">
      <c r="A83" s="14">
        <v>3</v>
      </c>
      <c r="B83" s="13">
        <v>205067</v>
      </c>
      <c r="C83" s="262" t="s">
        <v>240</v>
      </c>
      <c r="D83" s="309" t="s">
        <v>175</v>
      </c>
      <c r="E83" s="113">
        <v>6</v>
      </c>
      <c r="F83" s="114">
        <v>3320567</v>
      </c>
      <c r="G83" s="115">
        <v>15461313</v>
      </c>
      <c r="H83" s="109">
        <v>3564000</v>
      </c>
      <c r="I83" s="97">
        <v>8350000</v>
      </c>
      <c r="J83" s="109">
        <v>300000</v>
      </c>
      <c r="K83" s="118">
        <v>8475000</v>
      </c>
      <c r="L83" s="300">
        <v>0</v>
      </c>
      <c r="M83" s="61">
        <f>SUM(H83:L83)</f>
        <v>20689000</v>
      </c>
      <c r="N83" s="62">
        <v>19540000</v>
      </c>
      <c r="O83" s="63">
        <f>+F83+G83+M83+N83</f>
        <v>59010880</v>
      </c>
      <c r="P83" s="295" t="s">
        <v>132</v>
      </c>
      <c r="Q83" s="18" t="s">
        <v>43</v>
      </c>
    </row>
    <row r="84" spans="1:17" x14ac:dyDescent="0.2">
      <c r="A84" s="3"/>
      <c r="B84" s="11"/>
      <c r="C84" s="238" t="s">
        <v>87</v>
      </c>
      <c r="D84" s="307" t="s">
        <v>176</v>
      </c>
      <c r="E84" s="128"/>
      <c r="F84" s="249" t="s">
        <v>222</v>
      </c>
      <c r="G84" s="231" t="s">
        <v>76</v>
      </c>
      <c r="H84" s="235" t="s">
        <v>22</v>
      </c>
      <c r="I84" s="237" t="s">
        <v>44</v>
      </c>
      <c r="J84" s="235" t="s">
        <v>32</v>
      </c>
      <c r="K84" s="236" t="s">
        <v>44</v>
      </c>
      <c r="L84" s="236"/>
      <c r="M84" s="85"/>
      <c r="N84" s="236" t="s">
        <v>44</v>
      </c>
      <c r="O84" s="86"/>
      <c r="P84" s="254" t="s">
        <v>284</v>
      </c>
      <c r="Q84" s="171" t="s">
        <v>63</v>
      </c>
    </row>
    <row r="85" spans="1:17" x14ac:dyDescent="0.2">
      <c r="A85" s="3"/>
      <c r="B85" s="11"/>
      <c r="C85" s="227" t="s">
        <v>88</v>
      </c>
      <c r="D85" s="307" t="s">
        <v>177</v>
      </c>
      <c r="E85" s="128"/>
      <c r="F85" s="249" t="s">
        <v>21</v>
      </c>
      <c r="G85" s="231"/>
      <c r="H85" s="59"/>
      <c r="I85" s="64"/>
      <c r="J85" s="59"/>
      <c r="K85" s="65"/>
      <c r="L85" s="65"/>
      <c r="M85" s="85"/>
      <c r="N85" s="65"/>
      <c r="O85" s="86"/>
      <c r="P85" s="93"/>
      <c r="Q85" s="20"/>
    </row>
    <row r="86" spans="1:17" x14ac:dyDescent="0.2">
      <c r="A86" s="3"/>
      <c r="B86" s="11"/>
      <c r="C86" s="227" t="s">
        <v>75</v>
      </c>
      <c r="D86" s="307" t="s">
        <v>178</v>
      </c>
      <c r="E86" s="128"/>
      <c r="F86" s="58"/>
      <c r="G86" s="143" t="s">
        <v>237</v>
      </c>
      <c r="H86" s="78" t="s">
        <v>312</v>
      </c>
      <c r="I86" s="101" t="s">
        <v>130</v>
      </c>
      <c r="J86" s="78" t="s">
        <v>313</v>
      </c>
      <c r="K86" s="104" t="s">
        <v>131</v>
      </c>
      <c r="L86" s="104"/>
      <c r="M86" s="85"/>
      <c r="N86" s="104" t="s">
        <v>238</v>
      </c>
      <c r="O86" s="86"/>
      <c r="P86" s="93"/>
      <c r="Q86" s="20"/>
    </row>
    <row r="87" spans="1:17" x14ac:dyDescent="0.2">
      <c r="A87" s="3"/>
      <c r="B87" s="11"/>
      <c r="C87" s="227" t="s">
        <v>125</v>
      </c>
      <c r="D87" s="307" t="s">
        <v>173</v>
      </c>
      <c r="E87" s="128"/>
      <c r="F87" s="58"/>
      <c r="G87" s="143" t="s">
        <v>286</v>
      </c>
      <c r="H87" s="235" t="s">
        <v>22</v>
      </c>
      <c r="I87" s="237" t="s">
        <v>21</v>
      </c>
      <c r="J87" s="235" t="s">
        <v>32</v>
      </c>
      <c r="K87" s="236" t="s">
        <v>21</v>
      </c>
      <c r="L87" s="236"/>
      <c r="M87" s="85"/>
      <c r="N87" s="104" t="s">
        <v>239</v>
      </c>
      <c r="O87" s="86"/>
      <c r="P87" s="93"/>
      <c r="Q87" s="20"/>
    </row>
    <row r="88" spans="1:17" x14ac:dyDescent="0.2">
      <c r="A88" s="3"/>
      <c r="B88" s="11"/>
      <c r="C88" s="291" t="s">
        <v>126</v>
      </c>
      <c r="D88" s="312"/>
      <c r="E88" s="128"/>
      <c r="F88" s="58"/>
      <c r="G88" s="231" t="s">
        <v>21</v>
      </c>
      <c r="H88" s="59"/>
      <c r="I88" s="64"/>
      <c r="J88" s="235"/>
      <c r="K88" s="65"/>
      <c r="L88" s="65"/>
      <c r="M88" s="85"/>
      <c r="N88" s="65"/>
      <c r="O88" s="86"/>
      <c r="P88" s="93"/>
      <c r="Q88" s="20"/>
    </row>
    <row r="89" spans="1:17" x14ac:dyDescent="0.2">
      <c r="A89" s="3"/>
      <c r="B89" s="11"/>
      <c r="C89" s="148" t="s">
        <v>127</v>
      </c>
      <c r="D89" s="308"/>
      <c r="E89" s="128"/>
      <c r="F89" s="58"/>
      <c r="G89" s="66"/>
      <c r="H89" s="59"/>
      <c r="I89" s="64"/>
      <c r="J89" s="59"/>
      <c r="K89" s="65"/>
      <c r="L89" s="65"/>
      <c r="M89" s="85"/>
      <c r="N89" s="65"/>
      <c r="O89" s="86"/>
      <c r="P89" s="93"/>
      <c r="Q89" s="20"/>
    </row>
    <row r="90" spans="1:17" x14ac:dyDescent="0.2">
      <c r="A90" s="3"/>
      <c r="B90" s="11"/>
      <c r="C90" s="148" t="s">
        <v>128</v>
      </c>
      <c r="D90" s="308"/>
      <c r="E90" s="128"/>
      <c r="F90" s="58"/>
      <c r="G90" s="66"/>
      <c r="H90" s="59"/>
      <c r="I90" s="64"/>
      <c r="J90" s="59"/>
      <c r="K90" s="65"/>
      <c r="L90" s="65"/>
      <c r="M90" s="85"/>
      <c r="N90" s="65"/>
      <c r="O90" s="86"/>
      <c r="P90" s="93"/>
      <c r="Q90" s="20"/>
    </row>
    <row r="91" spans="1:17" x14ac:dyDescent="0.2">
      <c r="A91" s="3"/>
      <c r="B91" s="11"/>
      <c r="C91" s="148" t="s">
        <v>129</v>
      </c>
      <c r="D91" s="308"/>
      <c r="E91" s="128"/>
      <c r="F91" s="58"/>
      <c r="G91" s="66"/>
      <c r="H91" s="59"/>
      <c r="I91" s="64"/>
      <c r="J91" s="59"/>
      <c r="K91" s="65"/>
      <c r="L91" s="65"/>
      <c r="M91" s="85"/>
      <c r="N91" s="65"/>
      <c r="O91" s="86"/>
      <c r="P91" s="93"/>
      <c r="Q91" s="20"/>
    </row>
    <row r="92" spans="1:17" x14ac:dyDescent="0.2">
      <c r="A92" s="3"/>
      <c r="B92" s="11"/>
      <c r="C92" s="148" t="s">
        <v>215</v>
      </c>
      <c r="D92" s="308"/>
      <c r="E92" s="128"/>
      <c r="F92" s="58"/>
      <c r="G92" s="66"/>
      <c r="H92" s="59"/>
      <c r="I92" s="64"/>
      <c r="J92" s="59"/>
      <c r="K92" s="65"/>
      <c r="L92" s="65"/>
      <c r="M92" s="85"/>
      <c r="N92" s="65"/>
      <c r="O92" s="86"/>
      <c r="P92" s="93"/>
      <c r="Q92" s="20"/>
    </row>
    <row r="93" spans="1:17" x14ac:dyDescent="0.2">
      <c r="A93" s="247">
        <v>5</v>
      </c>
      <c r="B93" s="343">
        <v>209246</v>
      </c>
      <c r="C93" s="230" t="s">
        <v>241</v>
      </c>
      <c r="D93" s="309" t="s">
        <v>174</v>
      </c>
      <c r="E93" s="344"/>
      <c r="F93" s="298">
        <v>200000</v>
      </c>
      <c r="G93" s="270">
        <v>60000</v>
      </c>
      <c r="H93" s="271">
        <v>1274819</v>
      </c>
      <c r="I93" s="253">
        <v>0</v>
      </c>
      <c r="J93" s="271">
        <v>0</v>
      </c>
      <c r="K93" s="300">
        <v>0</v>
      </c>
      <c r="L93" s="300">
        <v>0</v>
      </c>
      <c r="M93" s="341">
        <f>SUM(H93:L93)</f>
        <v>1274819</v>
      </c>
      <c r="N93" s="345">
        <v>0</v>
      </c>
      <c r="O93" s="346">
        <f>+F93+G93+M93+N93</f>
        <v>1534819</v>
      </c>
      <c r="P93" s="295" t="s">
        <v>25</v>
      </c>
      <c r="Q93" s="374" t="s">
        <v>293</v>
      </c>
    </row>
    <row r="94" spans="1:17" x14ac:dyDescent="0.2">
      <c r="A94" s="229"/>
      <c r="B94" s="260"/>
      <c r="C94" s="227" t="s">
        <v>242</v>
      </c>
      <c r="D94" s="307" t="s">
        <v>243</v>
      </c>
      <c r="E94" s="347"/>
      <c r="F94" s="249" t="s">
        <v>22</v>
      </c>
      <c r="G94" s="231" t="s">
        <v>23</v>
      </c>
      <c r="H94" s="235" t="s">
        <v>21</v>
      </c>
      <c r="I94" s="237"/>
      <c r="J94" s="235"/>
      <c r="K94" s="236"/>
      <c r="L94" s="236"/>
      <c r="M94" s="348"/>
      <c r="N94" s="237"/>
      <c r="O94" s="349"/>
      <c r="P94" s="254" t="s">
        <v>287</v>
      </c>
      <c r="Q94" s="20" t="s">
        <v>294</v>
      </c>
    </row>
    <row r="95" spans="1:17" x14ac:dyDescent="0.2">
      <c r="A95" s="229"/>
      <c r="B95" s="260"/>
      <c r="C95" s="148"/>
      <c r="D95" s="307" t="s">
        <v>244</v>
      </c>
      <c r="E95" s="347"/>
      <c r="F95" s="249"/>
      <c r="G95" s="231"/>
      <c r="H95" s="235"/>
      <c r="I95" s="237"/>
      <c r="J95" s="235"/>
      <c r="K95" s="236"/>
      <c r="L95" s="236"/>
      <c r="M95" s="348"/>
      <c r="N95" s="236"/>
      <c r="O95" s="349"/>
      <c r="P95" s="254"/>
      <c r="Q95" s="350"/>
    </row>
    <row r="96" spans="1:17" x14ac:dyDescent="0.2">
      <c r="A96" s="14">
        <v>5</v>
      </c>
      <c r="B96" s="14">
        <v>205063</v>
      </c>
      <c r="C96" s="228" t="s">
        <v>288</v>
      </c>
      <c r="D96" s="310" t="s">
        <v>179</v>
      </c>
      <c r="E96" s="131">
        <v>2.25</v>
      </c>
      <c r="F96" s="107">
        <v>2481844</v>
      </c>
      <c r="G96" s="108">
        <v>17877432</v>
      </c>
      <c r="H96" s="271">
        <v>0</v>
      </c>
      <c r="I96" s="253">
        <v>690000</v>
      </c>
      <c r="J96" s="109">
        <v>0</v>
      </c>
      <c r="K96" s="110">
        <v>0</v>
      </c>
      <c r="L96" s="110">
        <v>0</v>
      </c>
      <c r="M96" s="61">
        <f>SUM(H96:L96)</f>
        <v>690000</v>
      </c>
      <c r="N96" s="62">
        <v>0</v>
      </c>
      <c r="O96" s="63">
        <f>+F96+G96+M96+N96</f>
        <v>21049276</v>
      </c>
      <c r="P96" s="295" t="s">
        <v>133</v>
      </c>
      <c r="Q96" s="374" t="s">
        <v>293</v>
      </c>
    </row>
    <row r="97" spans="1:17" x14ac:dyDescent="0.2">
      <c r="A97" s="3"/>
      <c r="B97" s="3"/>
      <c r="C97" s="251" t="s">
        <v>89</v>
      </c>
      <c r="D97" s="312" t="s">
        <v>165</v>
      </c>
      <c r="E97" s="127"/>
      <c r="F97" s="103" t="s">
        <v>29</v>
      </c>
      <c r="G97" s="250" t="s">
        <v>74</v>
      </c>
      <c r="H97" s="235"/>
      <c r="I97" s="237" t="s">
        <v>32</v>
      </c>
      <c r="J97" s="235"/>
      <c r="K97" s="236"/>
      <c r="L97" s="236"/>
      <c r="M97" s="85"/>
      <c r="N97" s="237"/>
      <c r="O97" s="86"/>
      <c r="P97" s="254" t="s">
        <v>284</v>
      </c>
      <c r="Q97" s="20" t="s">
        <v>294</v>
      </c>
    </row>
    <row r="98" spans="1:17" x14ac:dyDescent="0.2">
      <c r="A98" s="10"/>
      <c r="B98" s="10"/>
      <c r="C98" s="373" t="s">
        <v>90</v>
      </c>
      <c r="D98" s="380"/>
      <c r="E98" s="129"/>
      <c r="F98" s="381"/>
      <c r="G98" s="335" t="s">
        <v>21</v>
      </c>
      <c r="H98" s="338"/>
      <c r="I98" s="276"/>
      <c r="J98" s="277"/>
      <c r="K98" s="282"/>
      <c r="L98" s="282"/>
      <c r="M98" s="95"/>
      <c r="N98" s="282"/>
      <c r="O98" s="96"/>
      <c r="P98" s="379"/>
      <c r="Q98" s="19"/>
    </row>
    <row r="99" spans="1:17" x14ac:dyDescent="0.2">
      <c r="A99" s="3"/>
      <c r="B99" s="3">
        <v>205083</v>
      </c>
      <c r="C99" s="251" t="s">
        <v>289</v>
      </c>
      <c r="D99" s="312" t="s">
        <v>290</v>
      </c>
      <c r="E99" s="127"/>
      <c r="F99" s="103">
        <v>0</v>
      </c>
      <c r="G99" s="250">
        <v>0</v>
      </c>
      <c r="H99" s="235">
        <v>0</v>
      </c>
      <c r="I99" s="237">
        <v>3798864</v>
      </c>
      <c r="J99" s="235">
        <v>0</v>
      </c>
      <c r="K99" s="236">
        <v>0</v>
      </c>
      <c r="L99" s="235">
        <v>0</v>
      </c>
      <c r="M99" s="85">
        <f>SUM(H99:L99)</f>
        <v>3798864</v>
      </c>
      <c r="N99" s="236">
        <v>33791687</v>
      </c>
      <c r="O99" s="86">
        <f>M99+N99</f>
        <v>37590551</v>
      </c>
      <c r="P99" s="410" t="s">
        <v>73</v>
      </c>
      <c r="Q99" s="245" t="s">
        <v>322</v>
      </c>
    </row>
    <row r="100" spans="1:17" ht="26.25" customHeight="1" x14ac:dyDescent="0.2">
      <c r="A100" s="3"/>
      <c r="B100" s="3"/>
      <c r="C100" s="424" t="s">
        <v>320</v>
      </c>
      <c r="D100" s="414" t="s">
        <v>170</v>
      </c>
      <c r="E100" s="127"/>
      <c r="F100" s="103"/>
      <c r="G100" s="250"/>
      <c r="H100" s="409"/>
      <c r="I100" s="413" t="s">
        <v>22</v>
      </c>
      <c r="J100" s="235"/>
      <c r="K100" s="236"/>
      <c r="L100" s="412"/>
      <c r="M100" s="85"/>
      <c r="N100" s="236"/>
      <c r="O100" s="86"/>
      <c r="P100" s="411" t="s">
        <v>291</v>
      </c>
      <c r="Q100" s="20" t="s">
        <v>323</v>
      </c>
    </row>
    <row r="101" spans="1:17" ht="18" customHeight="1" x14ac:dyDescent="0.2">
      <c r="A101" s="3"/>
      <c r="B101" s="3"/>
      <c r="C101" s="265"/>
      <c r="D101" s="408"/>
      <c r="E101" s="127"/>
      <c r="F101" s="103"/>
      <c r="G101" s="250"/>
      <c r="H101" s="409"/>
      <c r="I101" s="237"/>
      <c r="J101" s="235"/>
      <c r="K101" s="236"/>
      <c r="L101" s="236"/>
      <c r="M101" s="85"/>
      <c r="N101" s="236"/>
      <c r="O101" s="86"/>
      <c r="P101" s="229" t="s">
        <v>284</v>
      </c>
      <c r="Q101" s="20"/>
    </row>
    <row r="102" spans="1:17" x14ac:dyDescent="0.2">
      <c r="A102" s="14">
        <v>4</v>
      </c>
      <c r="B102" s="14">
        <v>200611</v>
      </c>
      <c r="C102" s="230" t="s">
        <v>78</v>
      </c>
      <c r="D102" s="309" t="s">
        <v>181</v>
      </c>
      <c r="E102" s="113"/>
      <c r="F102" s="114">
        <v>0</v>
      </c>
      <c r="G102" s="270">
        <v>500000</v>
      </c>
      <c r="H102" s="271">
        <v>1610000</v>
      </c>
      <c r="I102" s="268">
        <v>2030000</v>
      </c>
      <c r="J102" s="272">
        <v>0</v>
      </c>
      <c r="K102" s="272">
        <v>0</v>
      </c>
      <c r="L102" s="272">
        <v>0</v>
      </c>
      <c r="M102" s="341">
        <f>SUM(H102:L102)</f>
        <v>3640000</v>
      </c>
      <c r="N102" s="345">
        <v>0</v>
      </c>
      <c r="O102" s="346">
        <f>+F102+G102+M102+N102</f>
        <v>4140000</v>
      </c>
      <c r="P102" s="247" t="s">
        <v>80</v>
      </c>
      <c r="Q102" s="374" t="s">
        <v>293</v>
      </c>
    </row>
    <row r="103" spans="1:17" x14ac:dyDescent="0.2">
      <c r="A103" s="3"/>
      <c r="B103" s="3"/>
      <c r="C103" s="227" t="s">
        <v>79</v>
      </c>
      <c r="D103" s="307" t="s">
        <v>182</v>
      </c>
      <c r="E103" s="128"/>
      <c r="F103" s="58"/>
      <c r="G103" s="143" t="s">
        <v>22</v>
      </c>
      <c r="H103" s="235" t="s">
        <v>23</v>
      </c>
      <c r="I103" s="237" t="s">
        <v>21</v>
      </c>
      <c r="J103" s="236"/>
      <c r="K103" s="236"/>
      <c r="L103" s="236"/>
      <c r="M103" s="256"/>
      <c r="N103" s="236"/>
      <c r="O103" s="257"/>
      <c r="P103" s="254" t="s">
        <v>295</v>
      </c>
      <c r="Q103" s="20" t="s">
        <v>294</v>
      </c>
    </row>
    <row r="104" spans="1:17" x14ac:dyDescent="0.2">
      <c r="A104" s="3"/>
      <c r="B104" s="3"/>
      <c r="C104" s="138" t="s">
        <v>91</v>
      </c>
      <c r="D104" s="307" t="s">
        <v>183</v>
      </c>
      <c r="E104" s="128"/>
      <c r="F104" s="58"/>
      <c r="G104" s="143"/>
      <c r="H104" s="78"/>
      <c r="I104" s="101"/>
      <c r="J104" s="67"/>
      <c r="K104" s="100"/>
      <c r="L104" s="100"/>
      <c r="M104" s="142"/>
      <c r="N104" s="65"/>
      <c r="O104" s="145"/>
      <c r="P104" s="93"/>
      <c r="Q104" s="20"/>
    </row>
    <row r="105" spans="1:17" x14ac:dyDescent="0.2">
      <c r="A105" s="3"/>
      <c r="B105" s="3"/>
      <c r="C105" s="138" t="s">
        <v>292</v>
      </c>
      <c r="D105" s="307" t="s">
        <v>173</v>
      </c>
      <c r="E105" s="128"/>
      <c r="F105" s="58"/>
      <c r="G105" s="143"/>
      <c r="H105" s="78"/>
      <c r="I105" s="101"/>
      <c r="J105" s="67"/>
      <c r="K105" s="100"/>
      <c r="L105" s="100"/>
      <c r="M105" s="142"/>
      <c r="N105" s="65"/>
      <c r="O105" s="145"/>
      <c r="P105" s="93"/>
      <c r="Q105" s="20"/>
    </row>
    <row r="106" spans="1:17" x14ac:dyDescent="0.2">
      <c r="A106" s="3"/>
      <c r="B106" s="3"/>
      <c r="C106" s="138"/>
      <c r="D106" s="307"/>
      <c r="E106" s="128"/>
      <c r="F106" s="58"/>
      <c r="G106" s="143"/>
      <c r="H106" s="78"/>
      <c r="I106" s="101"/>
      <c r="J106" s="67"/>
      <c r="K106" s="100"/>
      <c r="L106" s="100"/>
      <c r="M106" s="142"/>
      <c r="N106" s="65"/>
      <c r="O106" s="145"/>
      <c r="P106" s="93"/>
      <c r="Q106" s="20"/>
    </row>
    <row r="107" spans="1:17" x14ac:dyDescent="0.2">
      <c r="A107" s="247">
        <v>3</v>
      </c>
      <c r="B107" s="343">
        <v>205028</v>
      </c>
      <c r="C107" s="230" t="s">
        <v>296</v>
      </c>
      <c r="D107" s="309" t="s">
        <v>316</v>
      </c>
      <c r="E107" s="344"/>
      <c r="F107" s="298">
        <v>0</v>
      </c>
      <c r="G107" s="270">
        <v>0</v>
      </c>
      <c r="H107" s="299">
        <v>0</v>
      </c>
      <c r="I107" s="253">
        <v>0</v>
      </c>
      <c r="J107" s="299">
        <v>0</v>
      </c>
      <c r="K107" s="300">
        <v>0</v>
      </c>
      <c r="L107" s="300">
        <v>2900000</v>
      </c>
      <c r="M107" s="341">
        <f>SUM(H107:L107)</f>
        <v>2900000</v>
      </c>
      <c r="N107" s="345">
        <v>12100000</v>
      </c>
      <c r="O107" s="346">
        <f>+F107+G107+M107+N107</f>
        <v>15000000</v>
      </c>
      <c r="P107" s="247" t="s">
        <v>25</v>
      </c>
      <c r="Q107" s="245" t="s">
        <v>293</v>
      </c>
    </row>
    <row r="108" spans="1:17" ht="25.5" x14ac:dyDescent="0.2">
      <c r="A108" s="229"/>
      <c r="B108" s="260"/>
      <c r="C108" s="427" t="s">
        <v>297</v>
      </c>
      <c r="D108" s="307" t="s">
        <v>317</v>
      </c>
      <c r="E108" s="347"/>
      <c r="F108" s="249"/>
      <c r="G108" s="231"/>
      <c r="H108" s="215"/>
      <c r="I108" s="237"/>
      <c r="J108" s="215"/>
      <c r="K108" s="236"/>
      <c r="L108" s="236" t="s">
        <v>29</v>
      </c>
      <c r="M108" s="74"/>
      <c r="N108" s="236" t="s">
        <v>44</v>
      </c>
      <c r="O108" s="75"/>
      <c r="P108" s="229"/>
      <c r="Q108" s="20" t="s">
        <v>294</v>
      </c>
    </row>
    <row r="109" spans="1:17" x14ac:dyDescent="0.2">
      <c r="A109" s="229"/>
      <c r="B109" s="260"/>
      <c r="C109" s="148"/>
      <c r="D109" s="307" t="s">
        <v>318</v>
      </c>
      <c r="E109" s="347"/>
      <c r="F109" s="249"/>
      <c r="G109" s="231"/>
      <c r="H109" s="235"/>
      <c r="I109" s="237"/>
      <c r="J109" s="235"/>
      <c r="K109" s="236"/>
      <c r="L109" s="236"/>
      <c r="M109" s="74"/>
      <c r="N109" s="236"/>
      <c r="O109" s="75"/>
      <c r="P109" s="229"/>
      <c r="Q109" s="350"/>
    </row>
    <row r="110" spans="1:17" x14ac:dyDescent="0.2">
      <c r="A110" s="229"/>
      <c r="B110" s="260"/>
      <c r="C110" s="279"/>
      <c r="D110" s="307" t="s">
        <v>319</v>
      </c>
      <c r="E110" s="347"/>
      <c r="F110" s="249"/>
      <c r="G110" s="231"/>
      <c r="H110" s="235"/>
      <c r="I110" s="237"/>
      <c r="J110" s="235"/>
      <c r="K110" s="236"/>
      <c r="L110" s="236"/>
      <c r="M110" s="74"/>
      <c r="N110" s="236"/>
      <c r="O110" s="75"/>
      <c r="P110" s="229"/>
      <c r="Q110" s="350"/>
    </row>
    <row r="111" spans="1:17" ht="12.75" customHeight="1" x14ac:dyDescent="0.2">
      <c r="A111" s="247" t="s">
        <v>81</v>
      </c>
      <c r="B111" s="13">
        <v>240613</v>
      </c>
      <c r="C111" s="8" t="s">
        <v>33</v>
      </c>
      <c r="D111" s="309" t="s">
        <v>184</v>
      </c>
      <c r="E111" s="113">
        <v>1.73</v>
      </c>
      <c r="F111" s="114">
        <v>0</v>
      </c>
      <c r="G111" s="115">
        <v>0</v>
      </c>
      <c r="H111" s="60">
        <v>0</v>
      </c>
      <c r="I111" s="342">
        <v>2250000</v>
      </c>
      <c r="J111" s="342">
        <v>0</v>
      </c>
      <c r="K111" s="272">
        <v>12450000</v>
      </c>
      <c r="L111" s="272">
        <v>0</v>
      </c>
      <c r="M111" s="341">
        <f>SUM(H111:L111)</f>
        <v>14700000</v>
      </c>
      <c r="N111" s="345">
        <v>519000</v>
      </c>
      <c r="O111" s="346">
        <f>+F111+G111+M111+N111</f>
        <v>15219000</v>
      </c>
      <c r="P111" s="295" t="s">
        <v>28</v>
      </c>
      <c r="Q111" s="18" t="s">
        <v>43</v>
      </c>
    </row>
    <row r="112" spans="1:17" ht="12.75" customHeight="1" x14ac:dyDescent="0.2">
      <c r="A112" s="3"/>
      <c r="B112" s="11"/>
      <c r="C112" s="227" t="s">
        <v>92</v>
      </c>
      <c r="D112" s="307" t="s">
        <v>185</v>
      </c>
      <c r="E112" s="128"/>
      <c r="F112" s="58"/>
      <c r="G112" s="66"/>
      <c r="H112" s="64"/>
      <c r="I112" s="215" t="s">
        <v>22</v>
      </c>
      <c r="J112" s="215"/>
      <c r="K112" s="236" t="s">
        <v>21</v>
      </c>
      <c r="L112" s="236"/>
      <c r="M112" s="348"/>
      <c r="N112" s="237" t="s">
        <v>32</v>
      </c>
      <c r="O112" s="349"/>
      <c r="P112" s="382" t="s">
        <v>308</v>
      </c>
      <c r="Q112" s="171" t="s">
        <v>63</v>
      </c>
    </row>
    <row r="113" spans="1:17" ht="12.75" customHeight="1" x14ac:dyDescent="0.2">
      <c r="A113" s="29"/>
      <c r="B113" s="11"/>
      <c r="C113" s="138" t="s">
        <v>93</v>
      </c>
      <c r="D113" s="307" t="s">
        <v>186</v>
      </c>
      <c r="E113" s="128"/>
      <c r="F113" s="58"/>
      <c r="G113" s="66"/>
      <c r="H113" s="64"/>
      <c r="I113" s="59"/>
      <c r="J113" s="64"/>
      <c r="K113" s="64"/>
      <c r="L113" s="59"/>
      <c r="M113" s="85"/>
      <c r="N113" s="236"/>
      <c r="O113" s="86"/>
      <c r="P113" s="382" t="s">
        <v>309</v>
      </c>
      <c r="Q113" s="171"/>
    </row>
    <row r="114" spans="1:17" ht="12.75" customHeight="1" x14ac:dyDescent="0.2">
      <c r="A114" s="423">
        <v>2</v>
      </c>
      <c r="B114" s="13">
        <v>205081</v>
      </c>
      <c r="C114" s="262" t="s">
        <v>134</v>
      </c>
      <c r="D114" s="309" t="s">
        <v>187</v>
      </c>
      <c r="E114" s="113">
        <v>1.5</v>
      </c>
      <c r="F114" s="114">
        <v>0</v>
      </c>
      <c r="G114" s="270">
        <v>212978</v>
      </c>
      <c r="H114" s="299">
        <v>1850000</v>
      </c>
      <c r="I114" s="271">
        <v>0</v>
      </c>
      <c r="J114" s="253">
        <v>0</v>
      </c>
      <c r="K114" s="253">
        <v>0</v>
      </c>
      <c r="L114" s="271">
        <v>0</v>
      </c>
      <c r="M114" s="341">
        <f>SUM(H114:L114)</f>
        <v>1850000</v>
      </c>
      <c r="N114" s="345">
        <v>0</v>
      </c>
      <c r="O114" s="346">
        <f>+F114+G114+M114+N114</f>
        <v>2062978</v>
      </c>
      <c r="P114" s="295" t="s">
        <v>26</v>
      </c>
      <c r="Q114" s="374" t="s">
        <v>293</v>
      </c>
    </row>
    <row r="115" spans="1:17" ht="12.75" customHeight="1" x14ac:dyDescent="0.2">
      <c r="A115" s="29"/>
      <c r="B115" s="11"/>
      <c r="C115" s="238" t="s">
        <v>137</v>
      </c>
      <c r="D115" s="307" t="s">
        <v>188</v>
      </c>
      <c r="E115" s="128"/>
      <c r="F115" s="58"/>
      <c r="G115" s="231" t="s">
        <v>22</v>
      </c>
      <c r="H115" s="215" t="s">
        <v>21</v>
      </c>
      <c r="I115" s="235"/>
      <c r="J115" s="237"/>
      <c r="K115" s="237"/>
      <c r="L115" s="235"/>
      <c r="M115" s="348"/>
      <c r="N115" s="236"/>
      <c r="O115" s="349"/>
      <c r="P115" s="382"/>
      <c r="Q115" s="20" t="s">
        <v>294</v>
      </c>
    </row>
    <row r="116" spans="1:17" ht="12.75" customHeight="1" x14ac:dyDescent="0.2">
      <c r="A116" s="29"/>
      <c r="B116" s="11"/>
      <c r="C116" s="238" t="s">
        <v>135</v>
      </c>
      <c r="D116" s="307" t="s">
        <v>180</v>
      </c>
      <c r="E116" s="128"/>
      <c r="F116" s="58"/>
      <c r="G116" s="66"/>
      <c r="H116" s="56"/>
      <c r="I116" s="59"/>
      <c r="J116" s="64"/>
      <c r="K116" s="64"/>
      <c r="L116" s="59"/>
      <c r="M116" s="85"/>
      <c r="N116" s="65"/>
      <c r="O116" s="86"/>
      <c r="P116" s="92"/>
      <c r="Q116" s="171"/>
    </row>
    <row r="117" spans="1:17" ht="12.75" customHeight="1" x14ac:dyDescent="0.2">
      <c r="A117" s="267"/>
      <c r="B117" s="12"/>
      <c r="C117" s="383" t="s">
        <v>136</v>
      </c>
      <c r="D117" s="315" t="s">
        <v>173</v>
      </c>
      <c r="E117" s="130"/>
      <c r="F117" s="76"/>
      <c r="G117" s="77"/>
      <c r="H117" s="69"/>
      <c r="I117" s="70"/>
      <c r="J117" s="71"/>
      <c r="K117" s="71"/>
      <c r="L117" s="70"/>
      <c r="M117" s="95"/>
      <c r="N117" s="72"/>
      <c r="O117" s="96"/>
      <c r="P117" s="106"/>
      <c r="Q117" s="179"/>
    </row>
    <row r="118" spans="1:17" ht="12.75" customHeight="1" x14ac:dyDescent="0.2">
      <c r="A118" s="260" t="s">
        <v>24</v>
      </c>
      <c r="B118" s="11">
        <v>206759</v>
      </c>
      <c r="C118" s="161" t="s">
        <v>45</v>
      </c>
      <c r="D118" s="307" t="s">
        <v>189</v>
      </c>
      <c r="E118" s="128"/>
      <c r="F118" s="58">
        <v>2939162</v>
      </c>
      <c r="G118" s="66">
        <v>834880</v>
      </c>
      <c r="H118" s="56">
        <v>750000</v>
      </c>
      <c r="I118" s="57">
        <v>750000</v>
      </c>
      <c r="J118" s="84">
        <v>750000</v>
      </c>
      <c r="K118" s="102">
        <v>750000</v>
      </c>
      <c r="L118" s="255">
        <v>750000</v>
      </c>
      <c r="M118" s="54">
        <f>SUM(H118:L118)</f>
        <v>3750000</v>
      </c>
      <c r="N118" s="50">
        <v>0</v>
      </c>
      <c r="O118" s="55">
        <f>+F118+G118+M118+N118</f>
        <v>7524042</v>
      </c>
      <c r="P118" s="125" t="s">
        <v>25</v>
      </c>
      <c r="Q118" s="154" t="s">
        <v>245</v>
      </c>
    </row>
    <row r="119" spans="1:17" ht="12.75" customHeight="1" x14ac:dyDescent="0.2">
      <c r="A119" s="11"/>
      <c r="B119" s="11"/>
      <c r="C119" s="238" t="s">
        <v>138</v>
      </c>
      <c r="D119" s="307" t="s">
        <v>190</v>
      </c>
      <c r="E119" s="128"/>
      <c r="F119" s="249" t="s">
        <v>21</v>
      </c>
      <c r="G119" s="231" t="s">
        <v>21</v>
      </c>
      <c r="H119" s="122" t="s">
        <v>21</v>
      </c>
      <c r="I119" s="64" t="s">
        <v>21</v>
      </c>
      <c r="J119" s="215" t="s">
        <v>21</v>
      </c>
      <c r="K119" s="236" t="s">
        <v>21</v>
      </c>
      <c r="L119" s="236" t="s">
        <v>21</v>
      </c>
      <c r="M119" s="85"/>
      <c r="N119" s="65"/>
      <c r="O119" s="86"/>
      <c r="P119" s="125"/>
      <c r="Q119" s="20" t="s">
        <v>246</v>
      </c>
    </row>
    <row r="120" spans="1:17" ht="12.75" customHeight="1" x14ac:dyDescent="0.2">
      <c r="A120" s="11"/>
      <c r="B120" s="11"/>
      <c r="C120" s="238" t="s">
        <v>139</v>
      </c>
      <c r="D120" s="307" t="s">
        <v>160</v>
      </c>
      <c r="E120" s="128"/>
      <c r="F120" s="249"/>
      <c r="G120" s="231"/>
      <c r="H120" s="122"/>
      <c r="I120" s="64"/>
      <c r="J120" s="122"/>
      <c r="K120" s="65"/>
      <c r="L120" s="65"/>
      <c r="M120" s="85"/>
      <c r="N120" s="65"/>
      <c r="O120" s="86"/>
      <c r="P120" s="125"/>
      <c r="Q120" s="171"/>
    </row>
    <row r="121" spans="1:17" ht="12.75" customHeight="1" x14ac:dyDescent="0.2">
      <c r="A121" s="247">
        <v>5</v>
      </c>
      <c r="B121" s="343">
        <v>200614</v>
      </c>
      <c r="C121" s="230" t="s">
        <v>247</v>
      </c>
      <c r="D121" s="309" t="s">
        <v>174</v>
      </c>
      <c r="E121" s="344"/>
      <c r="F121" s="298">
        <v>0</v>
      </c>
      <c r="G121" s="270">
        <v>0</v>
      </c>
      <c r="H121" s="271">
        <v>0</v>
      </c>
      <c r="I121" s="253">
        <v>200000</v>
      </c>
      <c r="J121" s="271">
        <v>260000</v>
      </c>
      <c r="K121" s="300">
        <v>0</v>
      </c>
      <c r="L121" s="300">
        <v>700000</v>
      </c>
      <c r="M121" s="341">
        <f>SUM(H121:L121)</f>
        <v>1160000</v>
      </c>
      <c r="N121" s="345">
        <v>0</v>
      </c>
      <c r="O121" s="346">
        <f>+F121+G121+M121+N121</f>
        <v>1160000</v>
      </c>
      <c r="P121" s="295" t="s">
        <v>25</v>
      </c>
      <c r="Q121" s="374" t="s">
        <v>293</v>
      </c>
    </row>
    <row r="122" spans="1:17" ht="14.25" customHeight="1" x14ac:dyDescent="0.2">
      <c r="A122" s="294"/>
      <c r="B122" s="375"/>
      <c r="C122" s="279"/>
      <c r="D122" s="315" t="s">
        <v>244</v>
      </c>
      <c r="E122" s="376"/>
      <c r="F122" s="281"/>
      <c r="G122" s="258"/>
      <c r="H122" s="277"/>
      <c r="I122" s="276" t="s">
        <v>22</v>
      </c>
      <c r="J122" s="277" t="s">
        <v>23</v>
      </c>
      <c r="K122" s="282"/>
      <c r="L122" s="282" t="s">
        <v>21</v>
      </c>
      <c r="M122" s="377"/>
      <c r="N122" s="282"/>
      <c r="O122" s="378"/>
      <c r="P122" s="379"/>
      <c r="Q122" s="20" t="s">
        <v>294</v>
      </c>
    </row>
    <row r="123" spans="1:17" x14ac:dyDescent="0.2">
      <c r="A123" s="3">
        <v>2</v>
      </c>
      <c r="B123" s="11">
        <v>204053</v>
      </c>
      <c r="C123" s="6" t="s">
        <v>3</v>
      </c>
      <c r="D123" s="307" t="s">
        <v>191</v>
      </c>
      <c r="E123" s="128">
        <v>3.5</v>
      </c>
      <c r="F123" s="58">
        <v>6927129</v>
      </c>
      <c r="G123" s="66">
        <v>5592428</v>
      </c>
      <c r="H123" s="56">
        <v>9800000</v>
      </c>
      <c r="I123" s="57">
        <v>7000000</v>
      </c>
      <c r="J123" s="236">
        <v>0</v>
      </c>
      <c r="K123" s="236">
        <v>31400000</v>
      </c>
      <c r="L123" s="236">
        <v>0</v>
      </c>
      <c r="M123" s="256">
        <f>SUM(H123:L123)</f>
        <v>48200000</v>
      </c>
      <c r="N123" s="248">
        <v>1050000</v>
      </c>
      <c r="O123" s="257">
        <f>+F123+G123+M123+N123</f>
        <v>61769557</v>
      </c>
      <c r="P123" s="382" t="s">
        <v>310</v>
      </c>
      <c r="Q123" s="374" t="s">
        <v>293</v>
      </c>
    </row>
    <row r="124" spans="1:17" x14ac:dyDescent="0.2">
      <c r="A124" s="3"/>
      <c r="B124" s="11"/>
      <c r="C124" s="227" t="s">
        <v>94</v>
      </c>
      <c r="D124" s="307" t="s">
        <v>192</v>
      </c>
      <c r="E124" s="128"/>
      <c r="F124" s="58" t="s">
        <v>29</v>
      </c>
      <c r="G124" s="66" t="s">
        <v>29</v>
      </c>
      <c r="H124" s="215" t="s">
        <v>29</v>
      </c>
      <c r="I124" s="237" t="s">
        <v>23</v>
      </c>
      <c r="J124" s="236"/>
      <c r="K124" s="236" t="s">
        <v>44</v>
      </c>
      <c r="L124" s="236"/>
      <c r="M124" s="74"/>
      <c r="N124" s="237" t="s">
        <v>32</v>
      </c>
      <c r="O124" s="75"/>
      <c r="P124" s="254" t="s">
        <v>308</v>
      </c>
      <c r="Q124" s="20" t="s">
        <v>294</v>
      </c>
    </row>
    <row r="125" spans="1:17" x14ac:dyDescent="0.2">
      <c r="A125" s="3"/>
      <c r="B125" s="11"/>
      <c r="C125" s="138" t="s">
        <v>95</v>
      </c>
      <c r="D125" s="307" t="s">
        <v>173</v>
      </c>
      <c r="E125" s="128"/>
      <c r="F125" s="58"/>
      <c r="G125" s="66"/>
      <c r="H125" s="56"/>
      <c r="I125" s="83"/>
      <c r="J125" s="122"/>
      <c r="K125" s="105"/>
      <c r="L125" s="105"/>
      <c r="M125" s="74"/>
      <c r="N125" s="105"/>
      <c r="O125" s="75"/>
      <c r="P125" s="94"/>
      <c r="Q125" s="20"/>
    </row>
    <row r="126" spans="1:17" x14ac:dyDescent="0.2">
      <c r="A126" s="3"/>
      <c r="B126" s="11"/>
      <c r="C126" s="138"/>
      <c r="D126" s="307"/>
      <c r="E126" s="128"/>
      <c r="F126" s="58"/>
      <c r="G126" s="66"/>
      <c r="H126" s="59"/>
      <c r="I126" s="83"/>
      <c r="J126" s="79"/>
      <c r="K126" s="105"/>
      <c r="L126" s="105"/>
      <c r="M126" s="74"/>
      <c r="N126" s="105"/>
      <c r="O126" s="75"/>
      <c r="P126" s="94"/>
      <c r="Q126" s="20"/>
    </row>
    <row r="127" spans="1:17" x14ac:dyDescent="0.2">
      <c r="A127" s="247" t="s">
        <v>82</v>
      </c>
      <c r="B127" s="343">
        <v>205818</v>
      </c>
      <c r="C127" s="262" t="s">
        <v>218</v>
      </c>
      <c r="D127" s="309" t="s">
        <v>193</v>
      </c>
      <c r="E127" s="344"/>
      <c r="F127" s="298">
        <v>0</v>
      </c>
      <c r="G127" s="270">
        <v>300000</v>
      </c>
      <c r="H127" s="271">
        <v>150000</v>
      </c>
      <c r="I127" s="253">
        <v>150000</v>
      </c>
      <c r="J127" s="271">
        <v>150000</v>
      </c>
      <c r="K127" s="300">
        <v>150000</v>
      </c>
      <c r="L127" s="300">
        <v>150000</v>
      </c>
      <c r="M127" s="341">
        <f>SUM(H127:L127)</f>
        <v>750000</v>
      </c>
      <c r="N127" s="345">
        <v>0</v>
      </c>
      <c r="O127" s="346">
        <f>+F127+G127+M127+N127</f>
        <v>1050000</v>
      </c>
      <c r="P127" s="295" t="s">
        <v>30</v>
      </c>
      <c r="Q127" s="261" t="s">
        <v>67</v>
      </c>
    </row>
    <row r="128" spans="1:17" x14ac:dyDescent="0.2">
      <c r="A128" s="229"/>
      <c r="B128" s="260"/>
      <c r="C128" s="238" t="s">
        <v>219</v>
      </c>
      <c r="D128" s="307" t="s">
        <v>194</v>
      </c>
      <c r="E128" s="347"/>
      <c r="F128" s="249"/>
      <c r="G128" s="231" t="s">
        <v>21</v>
      </c>
      <c r="H128" s="235" t="s">
        <v>21</v>
      </c>
      <c r="I128" s="237" t="s">
        <v>21</v>
      </c>
      <c r="J128" s="235" t="s">
        <v>21</v>
      </c>
      <c r="K128" s="236" t="s">
        <v>21</v>
      </c>
      <c r="L128" s="236" t="s">
        <v>21</v>
      </c>
      <c r="M128" s="348"/>
      <c r="N128" s="237"/>
      <c r="O128" s="349"/>
      <c r="P128" s="254" t="s">
        <v>31</v>
      </c>
      <c r="Q128" s="20" t="s">
        <v>68</v>
      </c>
    </row>
    <row r="129" spans="1:17" x14ac:dyDescent="0.2">
      <c r="A129" s="229"/>
      <c r="B129" s="260"/>
      <c r="C129" s="227" t="s">
        <v>220</v>
      </c>
      <c r="D129" s="307" t="s">
        <v>160</v>
      </c>
      <c r="E129" s="347"/>
      <c r="F129" s="249"/>
      <c r="G129" s="231"/>
      <c r="H129" s="235"/>
      <c r="I129" s="237"/>
      <c r="J129" s="235"/>
      <c r="K129" s="236"/>
      <c r="L129" s="236"/>
      <c r="M129" s="348"/>
      <c r="N129" s="237"/>
      <c r="O129" s="349"/>
      <c r="P129" s="254"/>
      <c r="Q129" s="350"/>
    </row>
    <row r="130" spans="1:17" x14ac:dyDescent="0.2">
      <c r="A130" s="247" t="s">
        <v>82</v>
      </c>
      <c r="B130" s="13">
        <v>200615</v>
      </c>
      <c r="C130" s="262" t="s">
        <v>96</v>
      </c>
      <c r="D130" s="309" t="s">
        <v>193</v>
      </c>
      <c r="E130" s="113"/>
      <c r="F130" s="114">
        <v>0</v>
      </c>
      <c r="G130" s="115">
        <v>0</v>
      </c>
      <c r="H130" s="109">
        <v>3250000</v>
      </c>
      <c r="I130" s="97">
        <v>3250000</v>
      </c>
      <c r="J130" s="109">
        <v>0</v>
      </c>
      <c r="K130" s="118">
        <v>0</v>
      </c>
      <c r="L130" s="118">
        <v>0</v>
      </c>
      <c r="M130" s="61">
        <f>SUM(H130:L130)</f>
        <v>6500000</v>
      </c>
      <c r="N130" s="62">
        <v>0</v>
      </c>
      <c r="O130" s="63">
        <f>+F130+G130+M130+N130</f>
        <v>6500000</v>
      </c>
      <c r="P130" s="111" t="s">
        <v>30</v>
      </c>
      <c r="Q130" s="261" t="s">
        <v>67</v>
      </c>
    </row>
    <row r="131" spans="1:17" x14ac:dyDescent="0.2">
      <c r="A131" s="3"/>
      <c r="B131" s="11"/>
      <c r="C131" s="9" t="s">
        <v>42</v>
      </c>
      <c r="D131" s="307" t="s">
        <v>194</v>
      </c>
      <c r="E131" s="128"/>
      <c r="F131" s="58"/>
      <c r="G131" s="66"/>
      <c r="H131" s="235" t="s">
        <v>21</v>
      </c>
      <c r="I131" s="237" t="s">
        <v>21</v>
      </c>
      <c r="J131" s="235"/>
      <c r="K131" s="236"/>
      <c r="L131" s="236"/>
      <c r="M131" s="85"/>
      <c r="N131" s="237"/>
      <c r="O131" s="86"/>
      <c r="P131" s="93" t="s">
        <v>31</v>
      </c>
      <c r="Q131" s="20" t="s">
        <v>68</v>
      </c>
    </row>
    <row r="132" spans="1:17" ht="13.5" thickBot="1" x14ac:dyDescent="0.25">
      <c r="A132" s="3"/>
      <c r="B132" s="11"/>
      <c r="C132" s="148"/>
      <c r="D132" s="307" t="s">
        <v>160</v>
      </c>
      <c r="E132" s="128"/>
      <c r="F132" s="58"/>
      <c r="G132" s="66"/>
      <c r="H132" s="59"/>
      <c r="I132" s="64"/>
      <c r="J132" s="235"/>
      <c r="K132" s="236"/>
      <c r="L132" s="236"/>
      <c r="M132" s="85"/>
      <c r="N132" s="237"/>
      <c r="O132" s="86"/>
      <c r="P132" s="93"/>
      <c r="Q132" s="20"/>
    </row>
    <row r="133" spans="1:17" ht="13.5" thickBot="1" x14ac:dyDescent="0.25">
      <c r="A133" s="162"/>
      <c r="B133" s="163"/>
      <c r="C133" s="239" t="s">
        <v>59</v>
      </c>
      <c r="D133" s="314"/>
      <c r="E133" s="297"/>
      <c r="F133" s="305">
        <f>SUM(F7:F132)</f>
        <v>28460719</v>
      </c>
      <c r="G133" s="305">
        <f t="shared" ref="G133" si="8">SUM(G7:G132)</f>
        <v>76408549</v>
      </c>
      <c r="H133" s="428">
        <f>SUM(H7:H132)-H16</f>
        <v>46577680</v>
      </c>
      <c r="I133" s="428">
        <f>SUM(I7:I132)-I16</f>
        <v>35462528</v>
      </c>
      <c r="J133" s="428">
        <f>SUM(J7:J132)-J16</f>
        <v>16219227</v>
      </c>
      <c r="K133" s="428">
        <f>SUM(K7:K132)-K16</f>
        <v>57615548</v>
      </c>
      <c r="L133" s="428">
        <f>SUM(L7:L132)-L16</f>
        <v>50645002</v>
      </c>
      <c r="M133" s="305">
        <f>SUM(H133:L133)</f>
        <v>206519985</v>
      </c>
      <c r="N133" s="305">
        <f t="shared" ref="N133" si="9">SUM(N7:N132)</f>
        <v>220380807</v>
      </c>
      <c r="O133" s="305">
        <f t="shared" ref="O133" si="10">SUM(O7:O132)</f>
        <v>541946715</v>
      </c>
      <c r="P133" s="165"/>
      <c r="Q133" s="166"/>
    </row>
    <row r="134" spans="1:17" ht="13.5" thickBot="1" x14ac:dyDescent="0.25">
      <c r="A134" s="195"/>
      <c r="B134" s="195"/>
      <c r="C134" s="196" t="s">
        <v>47</v>
      </c>
      <c r="D134" s="306"/>
      <c r="E134" s="197"/>
      <c r="F134" s="198"/>
      <c r="G134" s="199"/>
      <c r="H134" s="200"/>
      <c r="I134" s="201"/>
      <c r="J134" s="202"/>
      <c r="K134" s="203"/>
      <c r="L134" s="203"/>
      <c r="M134" s="204"/>
      <c r="N134" s="205"/>
      <c r="O134" s="206"/>
      <c r="P134" s="207"/>
      <c r="Q134" s="208"/>
    </row>
    <row r="135" spans="1:17" x14ac:dyDescent="0.2">
      <c r="A135" s="14" t="s">
        <v>48</v>
      </c>
      <c r="B135" s="13">
        <v>404683</v>
      </c>
      <c r="C135" s="159" t="s">
        <v>49</v>
      </c>
      <c r="D135" s="309" t="s">
        <v>195</v>
      </c>
      <c r="E135" s="113"/>
      <c r="F135" s="172">
        <v>57996798</v>
      </c>
      <c r="G135" s="173">
        <v>7157374</v>
      </c>
      <c r="H135" s="126">
        <v>4000000</v>
      </c>
      <c r="I135" s="123">
        <v>4000000</v>
      </c>
      <c r="J135" s="120">
        <v>4000000</v>
      </c>
      <c r="K135" s="158">
        <v>4000000</v>
      </c>
      <c r="L135" s="300">
        <v>4000000</v>
      </c>
      <c r="M135" s="54">
        <f>SUM(H135:L135)</f>
        <v>20000000</v>
      </c>
      <c r="N135" s="62">
        <v>0</v>
      </c>
      <c r="O135" s="63">
        <f>+F135+G135+M135+N135</f>
        <v>85154172</v>
      </c>
      <c r="P135" s="119" t="s">
        <v>25</v>
      </c>
      <c r="Q135" s="174" t="s">
        <v>107</v>
      </c>
    </row>
    <row r="136" spans="1:17" x14ac:dyDescent="0.2">
      <c r="A136" s="3"/>
      <c r="B136" s="11"/>
      <c r="C136" s="28" t="s">
        <v>50</v>
      </c>
      <c r="D136" s="307" t="s">
        <v>196</v>
      </c>
      <c r="E136" s="128"/>
      <c r="F136" s="167" t="s">
        <v>21</v>
      </c>
      <c r="G136" s="168" t="s">
        <v>21</v>
      </c>
      <c r="H136" s="122" t="s">
        <v>21</v>
      </c>
      <c r="I136" s="83" t="s">
        <v>21</v>
      </c>
      <c r="J136" s="122" t="s">
        <v>21</v>
      </c>
      <c r="K136" s="105" t="s">
        <v>21</v>
      </c>
      <c r="L136" s="236" t="s">
        <v>21</v>
      </c>
      <c r="M136" s="170"/>
      <c r="N136" s="105"/>
      <c r="O136" s="98"/>
      <c r="P136" s="125"/>
      <c r="Q136" s="155" t="s">
        <v>106</v>
      </c>
    </row>
    <row r="137" spans="1:17" x14ac:dyDescent="0.2">
      <c r="A137" s="10"/>
      <c r="B137" s="12"/>
      <c r="C137" s="384" t="s">
        <v>51</v>
      </c>
      <c r="D137" s="315" t="s">
        <v>165</v>
      </c>
      <c r="E137" s="130"/>
      <c r="F137" s="157"/>
      <c r="G137" s="141"/>
      <c r="H137" s="117"/>
      <c r="I137" s="73"/>
      <c r="J137" s="87"/>
      <c r="K137" s="139"/>
      <c r="L137" s="139"/>
      <c r="M137" s="140"/>
      <c r="N137" s="72"/>
      <c r="O137" s="146"/>
      <c r="P137" s="112"/>
      <c r="Q137" s="19"/>
    </row>
    <row r="138" spans="1:17" x14ac:dyDescent="0.2">
      <c r="A138" s="3">
        <v>5</v>
      </c>
      <c r="B138" s="11">
        <v>406715</v>
      </c>
      <c r="C138" s="227" t="s">
        <v>298</v>
      </c>
      <c r="D138" s="307"/>
      <c r="E138" s="128"/>
      <c r="F138" s="415">
        <v>0</v>
      </c>
      <c r="G138" s="143">
        <v>0</v>
      </c>
      <c r="H138" s="215">
        <v>5000000</v>
      </c>
      <c r="I138" s="237">
        <v>5000000</v>
      </c>
      <c r="J138" s="385">
        <v>5000000</v>
      </c>
      <c r="K138" s="236">
        <v>5000000</v>
      </c>
      <c r="L138" s="236">
        <v>5000000</v>
      </c>
      <c r="M138" s="256">
        <f>SUM(H138:L138)</f>
        <v>25000000</v>
      </c>
      <c r="N138" s="65">
        <v>0</v>
      </c>
      <c r="O138" s="145">
        <f>M138</f>
        <v>25000000</v>
      </c>
      <c r="P138" s="254" t="s">
        <v>284</v>
      </c>
      <c r="Q138" s="174" t="s">
        <v>107</v>
      </c>
    </row>
    <row r="139" spans="1:17" x14ac:dyDescent="0.2">
      <c r="A139" s="3"/>
      <c r="B139" s="11"/>
      <c r="C139" s="227" t="s">
        <v>299</v>
      </c>
      <c r="D139" s="307"/>
      <c r="E139" s="128"/>
      <c r="F139" s="415"/>
      <c r="G139" s="143"/>
      <c r="H139" s="416" t="s">
        <v>21</v>
      </c>
      <c r="I139" s="416" t="s">
        <v>21</v>
      </c>
      <c r="J139" s="416" t="s">
        <v>21</v>
      </c>
      <c r="K139" s="416" t="s">
        <v>21</v>
      </c>
      <c r="L139" s="416" t="s">
        <v>21</v>
      </c>
      <c r="M139" s="142"/>
      <c r="N139" s="65"/>
      <c r="O139" s="145"/>
      <c r="P139" s="125"/>
      <c r="Q139" s="155" t="s">
        <v>106</v>
      </c>
    </row>
    <row r="140" spans="1:17" x14ac:dyDescent="0.2">
      <c r="A140" s="3"/>
      <c r="B140" s="11"/>
      <c r="C140" s="28"/>
      <c r="D140" s="307"/>
      <c r="E140" s="128"/>
      <c r="F140" s="415"/>
      <c r="G140" s="143"/>
      <c r="H140" s="416"/>
      <c r="I140" s="101"/>
      <c r="J140" s="417"/>
      <c r="K140" s="104"/>
      <c r="L140" s="104"/>
      <c r="M140" s="142"/>
      <c r="N140" s="65"/>
      <c r="O140" s="145"/>
      <c r="P140" s="125"/>
      <c r="Q140" s="20"/>
    </row>
    <row r="141" spans="1:17" x14ac:dyDescent="0.2">
      <c r="A141" s="14" t="s">
        <v>48</v>
      </c>
      <c r="B141" s="13">
        <v>405714</v>
      </c>
      <c r="C141" s="159" t="s">
        <v>52</v>
      </c>
      <c r="D141" s="309" t="s">
        <v>197</v>
      </c>
      <c r="E141" s="113"/>
      <c r="F141" s="172">
        <v>7748068</v>
      </c>
      <c r="G141" s="173">
        <v>370506</v>
      </c>
      <c r="H141" s="299">
        <v>436995</v>
      </c>
      <c r="I141" s="253">
        <v>554460</v>
      </c>
      <c r="J141" s="342">
        <v>997890</v>
      </c>
      <c r="K141" s="300">
        <v>1892360</v>
      </c>
      <c r="L141" s="300">
        <v>250000</v>
      </c>
      <c r="M141" s="341">
        <f>SUM(H141:L141)</f>
        <v>4131705</v>
      </c>
      <c r="N141" s="345">
        <v>0</v>
      </c>
      <c r="O141" s="346">
        <f>+F141+G141+M141+N141</f>
        <v>12250279</v>
      </c>
      <c r="P141" s="119" t="s">
        <v>25</v>
      </c>
      <c r="Q141" s="245" t="s">
        <v>307</v>
      </c>
    </row>
    <row r="142" spans="1:17" x14ac:dyDescent="0.2">
      <c r="A142" s="3"/>
      <c r="B142" s="11"/>
      <c r="C142" s="28" t="s">
        <v>53</v>
      </c>
      <c r="D142" s="307" t="s">
        <v>198</v>
      </c>
      <c r="E142" s="128"/>
      <c r="F142" s="167" t="s">
        <v>21</v>
      </c>
      <c r="G142" s="168" t="s">
        <v>21</v>
      </c>
      <c r="H142" s="215" t="s">
        <v>21</v>
      </c>
      <c r="I142" s="237" t="s">
        <v>21</v>
      </c>
      <c r="J142" s="215" t="s">
        <v>21</v>
      </c>
      <c r="K142" s="236" t="s">
        <v>21</v>
      </c>
      <c r="L142" s="236" t="s">
        <v>21</v>
      </c>
      <c r="M142" s="256"/>
      <c r="N142" s="236"/>
      <c r="O142" s="257"/>
      <c r="P142" s="125"/>
      <c r="Q142" s="20" t="s">
        <v>62</v>
      </c>
    </row>
    <row r="143" spans="1:17" x14ac:dyDescent="0.2">
      <c r="A143" s="3"/>
      <c r="B143" s="11"/>
      <c r="C143" s="28" t="s">
        <v>54</v>
      </c>
      <c r="D143" s="307" t="s">
        <v>165</v>
      </c>
      <c r="E143" s="128"/>
      <c r="F143" s="167"/>
      <c r="G143" s="168"/>
      <c r="H143" s="122"/>
      <c r="I143" s="83"/>
      <c r="J143" s="169"/>
      <c r="K143" s="105"/>
      <c r="L143" s="105"/>
      <c r="M143" s="170"/>
      <c r="N143" s="105"/>
      <c r="O143" s="98"/>
      <c r="P143" s="125"/>
      <c r="Q143" s="285"/>
    </row>
    <row r="144" spans="1:17" x14ac:dyDescent="0.2">
      <c r="A144" s="14" t="s">
        <v>48</v>
      </c>
      <c r="B144" s="13">
        <v>406024</v>
      </c>
      <c r="C144" s="159" t="s">
        <v>55</v>
      </c>
      <c r="D144" s="309" t="s">
        <v>199</v>
      </c>
      <c r="E144" s="113"/>
      <c r="F144" s="172">
        <v>7325175</v>
      </c>
      <c r="G144" s="173">
        <v>132098</v>
      </c>
      <c r="H144" s="126">
        <v>100000</v>
      </c>
      <c r="I144" s="123">
        <v>100000</v>
      </c>
      <c r="J144" s="120">
        <v>100000</v>
      </c>
      <c r="K144" s="158">
        <v>100000</v>
      </c>
      <c r="L144" s="300">
        <v>100000</v>
      </c>
      <c r="M144" s="61">
        <f>SUM(H144:L144)</f>
        <v>500000</v>
      </c>
      <c r="N144" s="62">
        <v>0</v>
      </c>
      <c r="O144" s="63">
        <f>+F144+G144+M144+N144</f>
        <v>7957273</v>
      </c>
      <c r="P144" s="269" t="s">
        <v>284</v>
      </c>
      <c r="Q144" s="154" t="s">
        <v>108</v>
      </c>
    </row>
    <row r="145" spans="1:17" x14ac:dyDescent="0.2">
      <c r="A145" s="3"/>
      <c r="B145" s="11"/>
      <c r="C145" s="28" t="s">
        <v>56</v>
      </c>
      <c r="D145" s="307" t="s">
        <v>200</v>
      </c>
      <c r="E145" s="128"/>
      <c r="F145" s="167" t="s">
        <v>32</v>
      </c>
      <c r="G145" s="168" t="s">
        <v>32</v>
      </c>
      <c r="H145" s="122" t="s">
        <v>32</v>
      </c>
      <c r="I145" s="83" t="s">
        <v>32</v>
      </c>
      <c r="J145" s="122" t="s">
        <v>32</v>
      </c>
      <c r="K145" s="105" t="s">
        <v>32</v>
      </c>
      <c r="L145" s="236" t="s">
        <v>32</v>
      </c>
      <c r="M145" s="170"/>
      <c r="N145" s="105"/>
      <c r="O145" s="98"/>
      <c r="P145" s="125"/>
      <c r="Q145" s="20" t="s">
        <v>109</v>
      </c>
    </row>
    <row r="146" spans="1:17" x14ac:dyDescent="0.2">
      <c r="A146" s="3"/>
      <c r="B146" s="11"/>
      <c r="C146" s="28" t="s">
        <v>64</v>
      </c>
      <c r="D146" s="307" t="s">
        <v>201</v>
      </c>
      <c r="E146" s="128"/>
      <c r="F146" s="167"/>
      <c r="G146" s="168"/>
      <c r="H146" s="122"/>
      <c r="I146" s="83"/>
      <c r="J146" s="169"/>
      <c r="K146" s="105"/>
      <c r="L146" s="105"/>
      <c r="M146" s="170"/>
      <c r="N146" s="105"/>
      <c r="O146" s="98"/>
      <c r="P146" s="125"/>
      <c r="Q146" s="171"/>
    </row>
    <row r="147" spans="1:17" x14ac:dyDescent="0.2">
      <c r="A147" s="10"/>
      <c r="B147" s="12"/>
      <c r="C147" s="279"/>
      <c r="D147" s="315" t="s">
        <v>173</v>
      </c>
      <c r="E147" s="130"/>
      <c r="F147" s="175"/>
      <c r="G147" s="176"/>
      <c r="H147" s="121"/>
      <c r="I147" s="82"/>
      <c r="J147" s="177"/>
      <c r="K147" s="116"/>
      <c r="L147" s="116"/>
      <c r="M147" s="178"/>
      <c r="N147" s="116"/>
      <c r="O147" s="124"/>
      <c r="P147" s="112"/>
      <c r="Q147" s="179"/>
    </row>
    <row r="148" spans="1:17" x14ac:dyDescent="0.2">
      <c r="A148" s="3" t="s">
        <v>48</v>
      </c>
      <c r="B148" s="11">
        <v>406670</v>
      </c>
      <c r="C148" s="227" t="s">
        <v>216</v>
      </c>
      <c r="D148" s="307" t="s">
        <v>202</v>
      </c>
      <c r="E148" s="128"/>
      <c r="F148" s="167">
        <v>748139</v>
      </c>
      <c r="G148" s="168">
        <v>350362</v>
      </c>
      <c r="H148" s="122">
        <v>350000</v>
      </c>
      <c r="I148" s="83">
        <v>350000</v>
      </c>
      <c r="J148" s="169">
        <v>350000</v>
      </c>
      <c r="K148" s="105">
        <v>350000</v>
      </c>
      <c r="L148" s="236">
        <v>350000</v>
      </c>
      <c r="M148" s="54">
        <f>SUM(H148:L148)</f>
        <v>1750000</v>
      </c>
      <c r="N148" s="50">
        <v>0</v>
      </c>
      <c r="O148" s="55">
        <f>+F148+G148+M148+N148</f>
        <v>2848501</v>
      </c>
      <c r="P148" s="125" t="s">
        <v>25</v>
      </c>
      <c r="Q148" s="156" t="s">
        <v>60</v>
      </c>
    </row>
    <row r="149" spans="1:17" x14ac:dyDescent="0.2">
      <c r="A149" s="3"/>
      <c r="B149" s="11"/>
      <c r="C149" s="28" t="s">
        <v>57</v>
      </c>
      <c r="D149" s="307" t="s">
        <v>203</v>
      </c>
      <c r="E149" s="128"/>
      <c r="F149" s="167" t="s">
        <v>21</v>
      </c>
      <c r="G149" s="168" t="s">
        <v>21</v>
      </c>
      <c r="H149" s="122" t="s">
        <v>21</v>
      </c>
      <c r="I149" s="83" t="s">
        <v>21</v>
      </c>
      <c r="J149" s="122" t="s">
        <v>21</v>
      </c>
      <c r="K149" s="105" t="s">
        <v>21</v>
      </c>
      <c r="L149" s="236" t="s">
        <v>21</v>
      </c>
      <c r="M149" s="170"/>
      <c r="N149" s="105"/>
      <c r="O149" s="98"/>
      <c r="P149" s="125"/>
      <c r="Q149" s="213" t="s">
        <v>61</v>
      </c>
    </row>
    <row r="150" spans="1:17" x14ac:dyDescent="0.2">
      <c r="A150" s="3"/>
      <c r="B150" s="11"/>
      <c r="C150" s="148"/>
      <c r="D150" s="307" t="s">
        <v>165</v>
      </c>
      <c r="E150" s="128"/>
      <c r="F150" s="167"/>
      <c r="G150" s="168"/>
      <c r="H150" s="122"/>
      <c r="I150" s="83"/>
      <c r="J150" s="122"/>
      <c r="K150" s="105"/>
      <c r="L150" s="105"/>
      <c r="M150" s="170"/>
      <c r="N150" s="105"/>
      <c r="O150" s="98"/>
      <c r="P150" s="125"/>
      <c r="Q150" s="213"/>
    </row>
    <row r="151" spans="1:17" x14ac:dyDescent="0.2">
      <c r="A151" s="14" t="s">
        <v>48</v>
      </c>
      <c r="B151" s="13">
        <v>406713</v>
      </c>
      <c r="C151" s="159" t="s">
        <v>65</v>
      </c>
      <c r="D151" s="309" t="s">
        <v>204</v>
      </c>
      <c r="E151" s="113"/>
      <c r="F151" s="172">
        <v>11421919</v>
      </c>
      <c r="G151" s="173">
        <v>2457496</v>
      </c>
      <c r="H151" s="299">
        <v>1500000</v>
      </c>
      <c r="I151" s="253">
        <v>650000</v>
      </c>
      <c r="J151" s="342">
        <v>1300000</v>
      </c>
      <c r="K151" s="300">
        <v>1200000</v>
      </c>
      <c r="L151" s="300">
        <v>950000</v>
      </c>
      <c r="M151" s="341">
        <f>SUM(H151:L151)</f>
        <v>5600000</v>
      </c>
      <c r="N151" s="345">
        <v>0</v>
      </c>
      <c r="O151" s="346">
        <f>+F151+G151+M151+N151</f>
        <v>19479415</v>
      </c>
      <c r="P151" s="119" t="s">
        <v>25</v>
      </c>
      <c r="Q151" s="245" t="s">
        <v>322</v>
      </c>
    </row>
    <row r="152" spans="1:17" x14ac:dyDescent="0.2">
      <c r="A152" s="3"/>
      <c r="B152" s="11"/>
      <c r="C152" s="28" t="s">
        <v>58</v>
      </c>
      <c r="D152" s="307" t="s">
        <v>205</v>
      </c>
      <c r="E152" s="128"/>
      <c r="F152" s="167" t="s">
        <v>21</v>
      </c>
      <c r="G152" s="168" t="s">
        <v>21</v>
      </c>
      <c r="H152" s="215" t="s">
        <v>21</v>
      </c>
      <c r="I152" s="237" t="s">
        <v>21</v>
      </c>
      <c r="J152" s="215" t="s">
        <v>21</v>
      </c>
      <c r="K152" s="236" t="s">
        <v>21</v>
      </c>
      <c r="L152" s="236" t="s">
        <v>21</v>
      </c>
      <c r="M152" s="256"/>
      <c r="N152" s="236"/>
      <c r="O152" s="257"/>
      <c r="P152" s="125"/>
      <c r="Q152" s="20" t="s">
        <v>323</v>
      </c>
    </row>
    <row r="153" spans="1:17" x14ac:dyDescent="0.2">
      <c r="A153" s="10"/>
      <c r="B153" s="12"/>
      <c r="C153" s="279"/>
      <c r="D153" s="315" t="s">
        <v>160</v>
      </c>
      <c r="E153" s="130"/>
      <c r="F153" s="175"/>
      <c r="G153" s="176"/>
      <c r="H153" s="121"/>
      <c r="I153" s="82"/>
      <c r="J153" s="121"/>
      <c r="K153" s="116"/>
      <c r="L153" s="116"/>
      <c r="M153" s="178"/>
      <c r="N153" s="116"/>
      <c r="O153" s="124"/>
      <c r="P153" s="112"/>
      <c r="Q153" s="214"/>
    </row>
    <row r="154" spans="1:17" x14ac:dyDescent="0.2">
      <c r="A154" s="229" t="s">
        <v>48</v>
      </c>
      <c r="B154" s="11">
        <v>406079</v>
      </c>
      <c r="C154" s="227" t="s">
        <v>110</v>
      </c>
      <c r="D154" s="307" t="s">
        <v>206</v>
      </c>
      <c r="E154" s="128"/>
      <c r="F154" s="249">
        <v>0</v>
      </c>
      <c r="G154" s="231">
        <v>482408</v>
      </c>
      <c r="H154" s="83">
        <v>250000</v>
      </c>
      <c r="I154" s="237">
        <v>250000</v>
      </c>
      <c r="J154" s="215">
        <v>250000</v>
      </c>
      <c r="K154" s="236">
        <v>250000</v>
      </c>
      <c r="L154" s="236">
        <v>250000</v>
      </c>
      <c r="M154" s="54">
        <f>SUM(H154:L154)</f>
        <v>1250000</v>
      </c>
      <c r="N154" s="50">
        <v>0</v>
      </c>
      <c r="O154" s="55">
        <f>+F154+G154+M154+N154</f>
        <v>1732408</v>
      </c>
      <c r="P154" s="125" t="s">
        <v>25</v>
      </c>
      <c r="Q154" s="89" t="s">
        <v>333</v>
      </c>
    </row>
    <row r="155" spans="1:17" x14ac:dyDescent="0.2">
      <c r="A155" s="10"/>
      <c r="B155" s="12"/>
      <c r="C155" s="386" t="s">
        <v>111</v>
      </c>
      <c r="D155" s="315" t="s">
        <v>165</v>
      </c>
      <c r="E155" s="130"/>
      <c r="F155" s="281"/>
      <c r="G155" s="258" t="s">
        <v>21</v>
      </c>
      <c r="H155" s="276" t="s">
        <v>21</v>
      </c>
      <c r="I155" s="276" t="s">
        <v>21</v>
      </c>
      <c r="J155" s="259" t="s">
        <v>21</v>
      </c>
      <c r="K155" s="282" t="s">
        <v>21</v>
      </c>
      <c r="L155" s="282" t="s">
        <v>21</v>
      </c>
      <c r="M155" s="283"/>
      <c r="N155" s="71"/>
      <c r="O155" s="284"/>
      <c r="P155" s="112"/>
      <c r="Q155" s="19" t="s">
        <v>329</v>
      </c>
    </row>
    <row r="156" spans="1:17" x14ac:dyDescent="0.2">
      <c r="A156" s="229" t="s">
        <v>48</v>
      </c>
      <c r="B156" s="11"/>
      <c r="C156" s="227" t="s">
        <v>112</v>
      </c>
      <c r="D156" s="307" t="s">
        <v>207</v>
      </c>
      <c r="E156" s="128"/>
      <c r="F156" s="249">
        <v>0</v>
      </c>
      <c r="G156" s="231">
        <v>0</v>
      </c>
      <c r="H156" s="83">
        <v>450000</v>
      </c>
      <c r="I156" s="237">
        <v>450000</v>
      </c>
      <c r="J156" s="215">
        <v>450000</v>
      </c>
      <c r="K156" s="236">
        <v>450000</v>
      </c>
      <c r="L156" s="236">
        <v>450000</v>
      </c>
      <c r="M156" s="54">
        <f>SUM(H156:L156)</f>
        <v>2250000</v>
      </c>
      <c r="N156" s="50">
        <v>0</v>
      </c>
      <c r="O156" s="55">
        <f>+F156+G156+M156+N156</f>
        <v>2250000</v>
      </c>
      <c r="P156" s="254" t="s">
        <v>25</v>
      </c>
      <c r="Q156" s="156" t="s">
        <v>332</v>
      </c>
    </row>
    <row r="157" spans="1:17" x14ac:dyDescent="0.2">
      <c r="A157" s="3"/>
      <c r="B157" s="11">
        <v>406080</v>
      </c>
      <c r="C157" s="227" t="s">
        <v>113</v>
      </c>
      <c r="D157" s="307" t="s">
        <v>208</v>
      </c>
      <c r="E157" s="128"/>
      <c r="F157" s="249"/>
      <c r="G157" s="231"/>
      <c r="H157" s="83"/>
      <c r="I157" s="237" t="s">
        <v>21</v>
      </c>
      <c r="J157" s="215" t="s">
        <v>21</v>
      </c>
      <c r="K157" s="236" t="s">
        <v>21</v>
      </c>
      <c r="L157" s="236" t="s">
        <v>21</v>
      </c>
      <c r="M157" s="210"/>
      <c r="N157" s="64"/>
      <c r="O157" s="209"/>
      <c r="P157" s="125"/>
      <c r="Q157" s="301" t="s">
        <v>330</v>
      </c>
    </row>
    <row r="158" spans="1:17" x14ac:dyDescent="0.2">
      <c r="A158" s="3"/>
      <c r="B158" s="11"/>
      <c r="C158" s="148"/>
      <c r="D158" s="307" t="s">
        <v>160</v>
      </c>
      <c r="E158" s="128"/>
      <c r="F158" s="249"/>
      <c r="G158" s="231"/>
      <c r="H158" s="83"/>
      <c r="I158" s="237"/>
      <c r="J158" s="215"/>
      <c r="K158" s="236"/>
      <c r="L158" s="236"/>
      <c r="M158" s="210"/>
      <c r="N158" s="65"/>
      <c r="O158" s="146"/>
      <c r="P158" s="125"/>
      <c r="Q158" s="287"/>
    </row>
    <row r="159" spans="1:17" x14ac:dyDescent="0.2">
      <c r="A159" s="247" t="s">
        <v>48</v>
      </c>
      <c r="B159" s="13">
        <v>406714</v>
      </c>
      <c r="C159" s="230" t="s">
        <v>300</v>
      </c>
      <c r="D159" s="309" t="s">
        <v>209</v>
      </c>
      <c r="E159" s="113"/>
      <c r="F159" s="298">
        <v>0</v>
      </c>
      <c r="G159" s="270">
        <v>0</v>
      </c>
      <c r="H159" s="253">
        <v>120000</v>
      </c>
      <c r="I159" s="253">
        <v>120000</v>
      </c>
      <c r="J159" s="299">
        <v>120000</v>
      </c>
      <c r="K159" s="300">
        <v>120000</v>
      </c>
      <c r="L159" s="300">
        <v>120000</v>
      </c>
      <c r="M159" s="61">
        <f>SUM(H159:L159)</f>
        <v>600000</v>
      </c>
      <c r="N159" s="62">
        <v>0</v>
      </c>
      <c r="O159" s="63">
        <f>+F159+G159+M159+N159</f>
        <v>600000</v>
      </c>
      <c r="P159" s="269" t="s">
        <v>25</v>
      </c>
      <c r="Q159" s="302" t="s">
        <v>304</v>
      </c>
    </row>
    <row r="160" spans="1:17" x14ac:dyDescent="0.2">
      <c r="A160" s="3"/>
      <c r="B160" s="11"/>
      <c r="C160" s="227" t="s">
        <v>301</v>
      </c>
      <c r="D160" s="307" t="s">
        <v>302</v>
      </c>
      <c r="E160" s="128"/>
      <c r="F160" s="249"/>
      <c r="G160" s="231"/>
      <c r="H160" s="237" t="s">
        <v>21</v>
      </c>
      <c r="I160" s="237"/>
      <c r="J160" s="215"/>
      <c r="K160" s="236"/>
      <c r="L160" s="236"/>
      <c r="M160" s="142"/>
      <c r="N160" s="64"/>
      <c r="O160" s="209"/>
      <c r="P160" s="125"/>
      <c r="Q160" s="301" t="s">
        <v>305</v>
      </c>
    </row>
    <row r="161" spans="1:17" x14ac:dyDescent="0.2">
      <c r="A161" s="3"/>
      <c r="B161" s="11"/>
      <c r="C161" s="227" t="s">
        <v>140</v>
      </c>
      <c r="D161" s="307" t="s">
        <v>303</v>
      </c>
      <c r="E161" s="128"/>
      <c r="F161" s="249"/>
      <c r="G161" s="231"/>
      <c r="H161" s="83"/>
      <c r="I161" s="237"/>
      <c r="J161" s="215"/>
      <c r="K161" s="236"/>
      <c r="L161" s="236"/>
      <c r="M161" s="142"/>
      <c r="N161" s="64"/>
      <c r="O161" s="209"/>
      <c r="P161" s="125"/>
      <c r="Q161" s="213"/>
    </row>
    <row r="162" spans="1:17" x14ac:dyDescent="0.2">
      <c r="A162" s="10"/>
      <c r="B162" s="12"/>
      <c r="C162" s="279"/>
      <c r="D162" s="315" t="s">
        <v>173</v>
      </c>
      <c r="E162" s="130"/>
      <c r="F162" s="281"/>
      <c r="G162" s="258"/>
      <c r="H162" s="82"/>
      <c r="I162" s="276"/>
      <c r="J162" s="259"/>
      <c r="K162" s="282"/>
      <c r="L162" s="282"/>
      <c r="M162" s="140"/>
      <c r="N162" s="71"/>
      <c r="O162" s="284"/>
      <c r="P162" s="112"/>
      <c r="Q162" s="214"/>
    </row>
    <row r="163" spans="1:17" x14ac:dyDescent="0.2">
      <c r="A163" s="229" t="s">
        <v>48</v>
      </c>
      <c r="B163" s="11">
        <v>406763</v>
      </c>
      <c r="C163" s="227" t="s">
        <v>306</v>
      </c>
      <c r="D163" s="307" t="s">
        <v>210</v>
      </c>
      <c r="E163" s="128"/>
      <c r="F163" s="249">
        <v>50000</v>
      </c>
      <c r="G163" s="231">
        <v>50000</v>
      </c>
      <c r="H163" s="83">
        <v>150000</v>
      </c>
      <c r="I163" s="237">
        <v>150000</v>
      </c>
      <c r="J163" s="215">
        <v>150000</v>
      </c>
      <c r="K163" s="236">
        <v>150000</v>
      </c>
      <c r="L163" s="236">
        <v>150000</v>
      </c>
      <c r="M163" s="61">
        <f>SUM(H163:L163)</f>
        <v>750000</v>
      </c>
      <c r="N163" s="62">
        <v>0</v>
      </c>
      <c r="O163" s="63">
        <f>+F163+G163+M163+N163</f>
        <v>850000</v>
      </c>
      <c r="P163" s="269" t="s">
        <v>25</v>
      </c>
      <c r="Q163" s="302" t="s">
        <v>143</v>
      </c>
    </row>
    <row r="164" spans="1:17" x14ac:dyDescent="0.2">
      <c r="A164" s="3"/>
      <c r="B164" s="11"/>
      <c r="C164" s="227" t="s">
        <v>141</v>
      </c>
      <c r="D164" s="307" t="s">
        <v>211</v>
      </c>
      <c r="E164" s="128"/>
      <c r="F164" s="249"/>
      <c r="G164" s="231" t="s">
        <v>21</v>
      </c>
      <c r="H164" s="237" t="s">
        <v>21</v>
      </c>
      <c r="I164" s="237" t="s">
        <v>21</v>
      </c>
      <c r="J164" s="215" t="s">
        <v>21</v>
      </c>
      <c r="K164" s="236" t="s">
        <v>21</v>
      </c>
      <c r="L164" s="236" t="s">
        <v>21</v>
      </c>
      <c r="M164" s="142"/>
      <c r="N164" s="64"/>
      <c r="O164" s="209"/>
      <c r="P164" s="125"/>
      <c r="Q164" s="301" t="s">
        <v>144</v>
      </c>
    </row>
    <row r="165" spans="1:17" x14ac:dyDescent="0.2">
      <c r="A165" s="10"/>
      <c r="B165" s="12"/>
      <c r="C165" s="386" t="s">
        <v>142</v>
      </c>
      <c r="D165" s="315" t="s">
        <v>165</v>
      </c>
      <c r="E165" s="130"/>
      <c r="F165" s="281"/>
      <c r="G165" s="258"/>
      <c r="H165" s="82"/>
      <c r="I165" s="276"/>
      <c r="J165" s="259"/>
      <c r="K165" s="282"/>
      <c r="L165" s="282"/>
      <c r="M165" s="140"/>
      <c r="N165" s="71"/>
      <c r="O165" s="284"/>
      <c r="P165" s="112"/>
      <c r="Q165" s="214"/>
    </row>
    <row r="166" spans="1:17" x14ac:dyDescent="0.2">
      <c r="A166" s="229" t="s">
        <v>77</v>
      </c>
      <c r="B166" s="11">
        <v>406760</v>
      </c>
      <c r="C166" s="227" t="s">
        <v>145</v>
      </c>
      <c r="D166" s="307" t="s">
        <v>212</v>
      </c>
      <c r="E166" s="128"/>
      <c r="F166" s="249">
        <v>0</v>
      </c>
      <c r="G166" s="231">
        <v>0</v>
      </c>
      <c r="H166" s="83">
        <v>750000</v>
      </c>
      <c r="I166" s="237">
        <v>0</v>
      </c>
      <c r="J166" s="215">
        <v>0</v>
      </c>
      <c r="K166" s="236">
        <v>0</v>
      </c>
      <c r="L166" s="236">
        <v>0</v>
      </c>
      <c r="M166" s="54">
        <f>SUM(H166:L166)</f>
        <v>750000</v>
      </c>
      <c r="N166" s="50">
        <v>0</v>
      </c>
      <c r="O166" s="55">
        <f>+F166+G166+M166+N166</f>
        <v>750000</v>
      </c>
      <c r="P166" s="240" t="s">
        <v>232</v>
      </c>
      <c r="Q166" s="336" t="s">
        <v>67</v>
      </c>
    </row>
    <row r="167" spans="1:17" x14ac:dyDescent="0.2">
      <c r="A167" s="3"/>
      <c r="B167" s="11"/>
      <c r="C167" s="227" t="s">
        <v>146</v>
      </c>
      <c r="D167" s="307" t="s">
        <v>198</v>
      </c>
      <c r="E167" s="128"/>
      <c r="F167" s="249"/>
      <c r="G167" s="231"/>
      <c r="H167" s="237" t="s">
        <v>21</v>
      </c>
      <c r="I167" s="237"/>
      <c r="J167" s="215"/>
      <c r="K167" s="236"/>
      <c r="L167" s="236"/>
      <c r="M167" s="142"/>
      <c r="N167" s="64"/>
      <c r="O167" s="209"/>
      <c r="P167" s="254" t="s">
        <v>30</v>
      </c>
      <c r="Q167" s="301" t="s">
        <v>68</v>
      </c>
    </row>
    <row r="168" spans="1:17" x14ac:dyDescent="0.2">
      <c r="A168" s="10"/>
      <c r="B168" s="12"/>
      <c r="C168" s="279"/>
      <c r="D168" s="315" t="s">
        <v>165</v>
      </c>
      <c r="E168" s="130"/>
      <c r="F168" s="281"/>
      <c r="G168" s="258"/>
      <c r="H168" s="82"/>
      <c r="I168" s="276"/>
      <c r="J168" s="259"/>
      <c r="K168" s="282"/>
      <c r="L168" s="282"/>
      <c r="M168" s="140"/>
      <c r="N168" s="71"/>
      <c r="O168" s="284"/>
      <c r="P168" s="254" t="s">
        <v>31</v>
      </c>
      <c r="Q168" s="214"/>
    </row>
    <row r="169" spans="1:17" x14ac:dyDescent="0.2">
      <c r="A169" s="229" t="s">
        <v>77</v>
      </c>
      <c r="B169" s="11">
        <v>406761</v>
      </c>
      <c r="C169" s="227" t="s">
        <v>147</v>
      </c>
      <c r="D169" s="307" t="s">
        <v>212</v>
      </c>
      <c r="E169" s="128"/>
      <c r="F169" s="249">
        <v>0</v>
      </c>
      <c r="G169" s="231">
        <v>0</v>
      </c>
      <c r="H169" s="83">
        <v>0</v>
      </c>
      <c r="I169" s="237">
        <v>950000</v>
      </c>
      <c r="J169" s="215">
        <v>0</v>
      </c>
      <c r="K169" s="236">
        <v>0</v>
      </c>
      <c r="L169" s="236">
        <v>0</v>
      </c>
      <c r="M169" s="61">
        <f>SUM(H169:L169)</f>
        <v>950000</v>
      </c>
      <c r="N169" s="62">
        <v>0</v>
      </c>
      <c r="O169" s="63">
        <f>+F169+G169+M169+N169</f>
        <v>950000</v>
      </c>
      <c r="P169" s="269" t="s">
        <v>30</v>
      </c>
      <c r="Q169" s="302" t="s">
        <v>67</v>
      </c>
    </row>
    <row r="170" spans="1:17" x14ac:dyDescent="0.2">
      <c r="A170" s="3"/>
      <c r="B170" s="11"/>
      <c r="C170" s="227" t="s">
        <v>148</v>
      </c>
      <c r="D170" s="307" t="s">
        <v>198</v>
      </c>
      <c r="E170" s="128"/>
      <c r="F170" s="249"/>
      <c r="G170" s="231"/>
      <c r="H170" s="83"/>
      <c r="I170" s="237" t="s">
        <v>21</v>
      </c>
      <c r="J170" s="215"/>
      <c r="K170" s="236"/>
      <c r="L170" s="236"/>
      <c r="M170" s="142"/>
      <c r="N170" s="64"/>
      <c r="O170" s="209"/>
      <c r="P170" s="254" t="s">
        <v>31</v>
      </c>
      <c r="Q170" s="301" t="s">
        <v>68</v>
      </c>
    </row>
    <row r="171" spans="1:17" x14ac:dyDescent="0.2">
      <c r="A171" s="10"/>
      <c r="B171" s="12"/>
      <c r="C171" s="386" t="s">
        <v>149</v>
      </c>
      <c r="D171" s="315" t="s">
        <v>165</v>
      </c>
      <c r="E171" s="130"/>
      <c r="F171" s="281"/>
      <c r="G171" s="258"/>
      <c r="H171" s="82"/>
      <c r="I171" s="276"/>
      <c r="J171" s="259"/>
      <c r="K171" s="282"/>
      <c r="L171" s="282"/>
      <c r="M171" s="140"/>
      <c r="N171" s="71"/>
      <c r="O171" s="284"/>
      <c r="P171" s="112"/>
      <c r="Q171" s="214"/>
    </row>
    <row r="172" spans="1:17" x14ac:dyDescent="0.2">
      <c r="A172" s="3">
        <v>3</v>
      </c>
      <c r="B172" s="11">
        <v>406762</v>
      </c>
      <c r="C172" s="227" t="s">
        <v>150</v>
      </c>
      <c r="D172" s="307" t="s">
        <v>212</v>
      </c>
      <c r="E172" s="128"/>
      <c r="F172" s="249">
        <v>0</v>
      </c>
      <c r="G172" s="231">
        <v>70000</v>
      </c>
      <c r="H172" s="83">
        <v>750000</v>
      </c>
      <c r="I172" s="237">
        <v>0</v>
      </c>
      <c r="J172" s="215">
        <v>0</v>
      </c>
      <c r="K172" s="236">
        <v>0</v>
      </c>
      <c r="L172" s="236">
        <v>0</v>
      </c>
      <c r="M172" s="54">
        <f>SUM(H172:L172)</f>
        <v>750000</v>
      </c>
      <c r="N172" s="50">
        <v>0</v>
      </c>
      <c r="O172" s="55">
        <f>+F172+G172+M172+N172</f>
        <v>820000</v>
      </c>
      <c r="P172" s="254" t="s">
        <v>73</v>
      </c>
      <c r="Q172" s="336" t="s">
        <v>67</v>
      </c>
    </row>
    <row r="173" spans="1:17" x14ac:dyDescent="0.2">
      <c r="A173" s="3"/>
      <c r="B173" s="11"/>
      <c r="C173" s="227" t="s">
        <v>151</v>
      </c>
      <c r="D173" s="307" t="s">
        <v>213</v>
      </c>
      <c r="E173" s="128"/>
      <c r="F173" s="249"/>
      <c r="G173" s="231" t="s">
        <v>22</v>
      </c>
      <c r="H173" s="237" t="s">
        <v>21</v>
      </c>
      <c r="I173" s="237"/>
      <c r="J173" s="215"/>
      <c r="K173" s="236"/>
      <c r="L173" s="236"/>
      <c r="M173" s="142"/>
      <c r="N173" s="64"/>
      <c r="O173" s="209"/>
      <c r="P173" s="254" t="s">
        <v>30</v>
      </c>
      <c r="Q173" s="301" t="s">
        <v>68</v>
      </c>
    </row>
    <row r="174" spans="1:17" x14ac:dyDescent="0.2">
      <c r="A174" s="3"/>
      <c r="B174" s="11"/>
      <c r="C174" s="148"/>
      <c r="D174" s="307" t="s">
        <v>165</v>
      </c>
      <c r="E174" s="128"/>
      <c r="F174" s="249"/>
      <c r="G174" s="231"/>
      <c r="H174" s="83"/>
      <c r="I174" s="237"/>
      <c r="J174" s="215"/>
      <c r="K174" s="236"/>
      <c r="L174" s="236"/>
      <c r="M174" s="142"/>
      <c r="N174" s="64"/>
      <c r="O174" s="209"/>
      <c r="P174" s="254" t="s">
        <v>31</v>
      </c>
      <c r="Q174" s="213"/>
    </row>
    <row r="175" spans="1:17" x14ac:dyDescent="0.2">
      <c r="A175" s="247" t="s">
        <v>48</v>
      </c>
      <c r="B175" s="343">
        <v>408944</v>
      </c>
      <c r="C175" s="230" t="s">
        <v>248</v>
      </c>
      <c r="D175" s="309" t="s">
        <v>250</v>
      </c>
      <c r="E175" s="344"/>
      <c r="F175" s="298">
        <v>0</v>
      </c>
      <c r="G175" s="270">
        <v>130000</v>
      </c>
      <c r="H175" s="253">
        <v>130000</v>
      </c>
      <c r="I175" s="253">
        <v>130000</v>
      </c>
      <c r="J175" s="299">
        <v>130000</v>
      </c>
      <c r="K175" s="300">
        <v>130000</v>
      </c>
      <c r="L175" s="300">
        <v>130000</v>
      </c>
      <c r="M175" s="341">
        <f>SUM(H175:L175)</f>
        <v>650000</v>
      </c>
      <c r="N175" s="345">
        <v>0</v>
      </c>
      <c r="O175" s="346">
        <f>+F175+G175+M175+N175</f>
        <v>780000</v>
      </c>
      <c r="P175" s="269" t="s">
        <v>25</v>
      </c>
      <c r="Q175" s="302" t="s">
        <v>332</v>
      </c>
    </row>
    <row r="176" spans="1:17" x14ac:dyDescent="0.2">
      <c r="A176" s="229"/>
      <c r="B176" s="260"/>
      <c r="C176" s="227" t="s">
        <v>249</v>
      </c>
      <c r="D176" s="307" t="s">
        <v>251</v>
      </c>
      <c r="E176" s="347"/>
      <c r="F176" s="249"/>
      <c r="G176" s="231"/>
      <c r="H176" s="237" t="s">
        <v>21</v>
      </c>
      <c r="I176" s="237" t="s">
        <v>21</v>
      </c>
      <c r="J176" s="215" t="s">
        <v>21</v>
      </c>
      <c r="K176" s="236" t="s">
        <v>21</v>
      </c>
      <c r="L176" s="236" t="s">
        <v>21</v>
      </c>
      <c r="M176" s="142"/>
      <c r="N176" s="237"/>
      <c r="O176" s="209"/>
      <c r="P176" s="254"/>
      <c r="Q176" s="301" t="s">
        <v>331</v>
      </c>
    </row>
    <row r="177" spans="1:17" x14ac:dyDescent="0.2">
      <c r="A177" s="294"/>
      <c r="B177" s="375"/>
      <c r="C177" s="279"/>
      <c r="D177" s="315" t="s">
        <v>165</v>
      </c>
      <c r="E177" s="376"/>
      <c r="F177" s="281"/>
      <c r="G177" s="258"/>
      <c r="H177" s="276"/>
      <c r="I177" s="276"/>
      <c r="J177" s="259"/>
      <c r="K177" s="282"/>
      <c r="L177" s="282"/>
      <c r="M177" s="140"/>
      <c r="N177" s="276"/>
      <c r="O177" s="284"/>
      <c r="P177" s="379"/>
      <c r="Q177" s="387"/>
    </row>
    <row r="178" spans="1:17" x14ac:dyDescent="0.2">
      <c r="A178" s="229">
        <v>5</v>
      </c>
      <c r="B178" s="260">
        <v>448920</v>
      </c>
      <c r="C178" s="227" t="s">
        <v>252</v>
      </c>
      <c r="D178" s="307" t="s">
        <v>254</v>
      </c>
      <c r="E178" s="347"/>
      <c r="F178" s="249">
        <v>0</v>
      </c>
      <c r="G178" s="231">
        <v>0</v>
      </c>
      <c r="H178" s="237">
        <v>300000</v>
      </c>
      <c r="I178" s="237">
        <v>0</v>
      </c>
      <c r="J178" s="215">
        <v>0</v>
      </c>
      <c r="K178" s="236">
        <v>0</v>
      </c>
      <c r="L178" s="236">
        <v>0</v>
      </c>
      <c r="M178" s="256">
        <f>SUM(H178:L178)</f>
        <v>300000</v>
      </c>
      <c r="N178" s="248">
        <v>0</v>
      </c>
      <c r="O178" s="257">
        <f>+F178+G178+M178+N178</f>
        <v>300000</v>
      </c>
      <c r="P178" s="254" t="s">
        <v>284</v>
      </c>
      <c r="Q178" s="154" t="s">
        <v>108</v>
      </c>
    </row>
    <row r="179" spans="1:17" ht="13.5" thickBot="1" x14ac:dyDescent="0.25">
      <c r="A179" s="229"/>
      <c r="B179" s="260"/>
      <c r="C179" s="227" t="s">
        <v>253</v>
      </c>
      <c r="D179" s="307" t="s">
        <v>173</v>
      </c>
      <c r="E179" s="347"/>
      <c r="F179" s="249"/>
      <c r="G179" s="231"/>
      <c r="H179" s="237" t="s">
        <v>32</v>
      </c>
      <c r="I179" s="237"/>
      <c r="J179" s="215"/>
      <c r="K179" s="236"/>
      <c r="L179" s="236"/>
      <c r="M179" s="142"/>
      <c r="N179" s="237"/>
      <c r="O179" s="209"/>
      <c r="P179" s="254"/>
      <c r="Q179" s="350" t="s">
        <v>109</v>
      </c>
    </row>
    <row r="180" spans="1:17" ht="13.5" thickBot="1" x14ac:dyDescent="0.25">
      <c r="A180" s="162"/>
      <c r="B180" s="163"/>
      <c r="C180" s="189" t="s">
        <v>59</v>
      </c>
      <c r="D180" s="316"/>
      <c r="E180" s="164"/>
      <c r="F180" s="388">
        <f t="shared" ref="F180:O180" si="11">SUM(F135:F178)</f>
        <v>85290099</v>
      </c>
      <c r="G180" s="190">
        <f t="shared" si="11"/>
        <v>11200244</v>
      </c>
      <c r="H180" s="303">
        <f t="shared" si="11"/>
        <v>14286995</v>
      </c>
      <c r="I180" s="193">
        <f t="shared" si="11"/>
        <v>12704460</v>
      </c>
      <c r="J180" s="193">
        <f t="shared" si="11"/>
        <v>12847890</v>
      </c>
      <c r="K180" s="193">
        <f t="shared" si="11"/>
        <v>13642360</v>
      </c>
      <c r="L180" s="191">
        <f t="shared" si="11"/>
        <v>11750000</v>
      </c>
      <c r="M180" s="190">
        <f t="shared" si="11"/>
        <v>65231705</v>
      </c>
      <c r="N180" s="193">
        <f t="shared" si="11"/>
        <v>0</v>
      </c>
      <c r="O180" s="190">
        <f t="shared" si="11"/>
        <v>161722048</v>
      </c>
      <c r="P180" s="165"/>
      <c r="Q180" s="166"/>
    </row>
    <row r="181" spans="1:17" ht="13.5" thickBot="1" x14ac:dyDescent="0.25">
      <c r="A181" s="3"/>
      <c r="B181" s="11"/>
      <c r="C181" s="180" t="s">
        <v>0</v>
      </c>
      <c r="D181" s="317"/>
      <c r="E181" s="128"/>
      <c r="F181" s="167">
        <f t="shared" ref="F181:O181" si="12">+F133+F180</f>
        <v>113750818</v>
      </c>
      <c r="G181" s="192">
        <f t="shared" si="12"/>
        <v>87608793</v>
      </c>
      <c r="H181" s="194">
        <f t="shared" si="12"/>
        <v>60864675</v>
      </c>
      <c r="I181" s="194">
        <f t="shared" si="12"/>
        <v>48166988</v>
      </c>
      <c r="J181" s="194">
        <f t="shared" si="12"/>
        <v>29067117</v>
      </c>
      <c r="K181" s="304">
        <f t="shared" si="12"/>
        <v>71257908</v>
      </c>
      <c r="L181" s="191">
        <f t="shared" si="12"/>
        <v>62395002</v>
      </c>
      <c r="M181" s="79">
        <f t="shared" si="12"/>
        <v>271751690</v>
      </c>
      <c r="N181" s="194">
        <f t="shared" si="12"/>
        <v>220380807</v>
      </c>
      <c r="O181" s="79">
        <f t="shared" si="12"/>
        <v>703668763</v>
      </c>
      <c r="P181" s="125"/>
      <c r="Q181" s="20"/>
    </row>
    <row r="182" spans="1:17" x14ac:dyDescent="0.2">
      <c r="A182" s="133"/>
      <c r="B182" s="181"/>
      <c r="C182" s="182"/>
      <c r="D182" s="182"/>
      <c r="E182" s="183"/>
      <c r="F182" s="184"/>
      <c r="G182" s="184"/>
      <c r="H182" s="184"/>
      <c r="I182" s="184"/>
      <c r="J182" s="184"/>
      <c r="K182" s="185"/>
      <c r="L182" s="184"/>
      <c r="M182" s="186"/>
      <c r="N182" s="137"/>
      <c r="O182" s="186"/>
      <c r="P182" s="187"/>
      <c r="Q182" s="188"/>
    </row>
    <row r="183" spans="1:17" x14ac:dyDescent="0.2">
      <c r="C183" s="5"/>
      <c r="D183" s="5"/>
      <c r="E183" s="132"/>
      <c r="F183" s="21"/>
      <c r="G183" s="21"/>
      <c r="M183" s="30"/>
      <c r="N183" s="30"/>
      <c r="O183" s="30"/>
      <c r="P183" s="30"/>
      <c r="Q183" s="7"/>
    </row>
    <row r="184" spans="1:17" x14ac:dyDescent="0.2">
      <c r="B184" t="s">
        <v>35</v>
      </c>
      <c r="C184" t="s">
        <v>36</v>
      </c>
      <c r="M184" s="26"/>
      <c r="N184" s="26"/>
      <c r="O184" s="26"/>
      <c r="P184" s="26"/>
    </row>
    <row r="185" spans="1:17" x14ac:dyDescent="0.2">
      <c r="C185" s="240" t="s">
        <v>70</v>
      </c>
      <c r="D185" s="240"/>
      <c r="M185" s="26"/>
      <c r="N185" s="26"/>
      <c r="O185" s="26"/>
      <c r="P185" s="26"/>
    </row>
    <row r="186" spans="1:17" x14ac:dyDescent="0.2">
      <c r="M186" s="26"/>
      <c r="N186" s="26"/>
      <c r="O186" s="26"/>
      <c r="P186" s="26"/>
    </row>
    <row r="187" spans="1:17" x14ac:dyDescent="0.2">
      <c r="A187" t="s">
        <v>37</v>
      </c>
      <c r="C187" t="s">
        <v>40</v>
      </c>
      <c r="M187" s="26"/>
      <c r="N187" s="26"/>
      <c r="O187" s="26"/>
      <c r="P187" s="26"/>
    </row>
    <row r="188" spans="1:17" x14ac:dyDescent="0.2">
      <c r="C188" t="s">
        <v>39</v>
      </c>
      <c r="M188" s="26"/>
      <c r="N188" s="26"/>
      <c r="O188" s="26"/>
      <c r="P188" s="26"/>
    </row>
    <row r="189" spans="1:17" x14ac:dyDescent="0.2">
      <c r="A189" t="s">
        <v>38</v>
      </c>
      <c r="C189" t="s">
        <v>314</v>
      </c>
      <c r="M189" s="26"/>
      <c r="N189" s="26"/>
      <c r="O189" s="26"/>
      <c r="P189" s="26"/>
    </row>
    <row r="190" spans="1:17" x14ac:dyDescent="0.2">
      <c r="M190" s="26"/>
      <c r="N190" s="26"/>
      <c r="O190" s="26"/>
      <c r="P190" s="26"/>
    </row>
    <row r="193" spans="13:16" x14ac:dyDescent="0.2">
      <c r="M193" s="26"/>
      <c r="N193" s="26"/>
      <c r="O193" s="26"/>
      <c r="P193" s="26"/>
    </row>
    <row r="194" spans="13:16" x14ac:dyDescent="0.2">
      <c r="M194" s="26"/>
      <c r="N194" s="26"/>
      <c r="O194" s="26"/>
      <c r="P194" s="26"/>
    </row>
  </sheetData>
  <phoneticPr fontId="0" type="noConversion"/>
  <hyperlinks>
    <hyperlink ref="Q84" r:id="rId1"/>
    <hyperlink ref="Q131" r:id="rId2"/>
    <hyperlink ref="Q119" r:id="rId3"/>
    <hyperlink ref="Q136" r:id="rId4"/>
    <hyperlink ref="Q149" r:id="rId5"/>
    <hyperlink ref="Q8" r:id="rId6"/>
    <hyperlink ref="Q142" r:id="rId7"/>
    <hyperlink ref="Q145" r:id="rId8"/>
    <hyperlink ref="Q103" r:id="rId9"/>
    <hyperlink ref="Q80" r:id="rId10"/>
    <hyperlink ref="Q160" r:id="rId11"/>
    <hyperlink ref="Q164" r:id="rId12"/>
    <hyperlink ref="Q167" r:id="rId13"/>
    <hyperlink ref="Q170" r:id="rId14"/>
    <hyperlink ref="Q173" r:id="rId15"/>
    <hyperlink ref="Q17" r:id="rId16"/>
    <hyperlink ref="Q128" r:id="rId17"/>
    <hyperlink ref="Q176" r:id="rId18"/>
    <hyperlink ref="Q179" r:id="rId19"/>
    <hyperlink ref="Q108" r:id="rId20"/>
    <hyperlink ref="Q139" r:id="rId21"/>
    <hyperlink ref="Q66" r:id="rId22"/>
    <hyperlink ref="Q94" r:id="rId23"/>
    <hyperlink ref="Q14" r:id="rId24"/>
    <hyperlink ref="Q63" r:id="rId25"/>
    <hyperlink ref="Q72" r:id="rId26"/>
    <hyperlink ref="Q97" r:id="rId27"/>
    <hyperlink ref="Q100" r:id="rId28"/>
    <hyperlink ref="Q115" r:id="rId29"/>
    <hyperlink ref="Q122" r:id="rId30"/>
    <hyperlink ref="Q124" r:id="rId31"/>
    <hyperlink ref="Q155" r:id="rId32"/>
    <hyperlink ref="Q152" r:id="rId33"/>
    <hyperlink ref="Q157" r:id="rId34"/>
  </hyperlinks>
  <pageMargins left="0.2" right="0.2" top="0.5" bottom="0.21" header="0.37" footer="0.22"/>
  <pageSetup paperSize="5" scale="65" orientation="landscape" r:id="rId35"/>
  <headerFooter scaleWithDoc="0" alignWithMargins="0"/>
  <rowBreaks count="2" manualBreakCount="2">
    <brk id="64" max="16383" man="1"/>
    <brk id="1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42FB92487F443A157514974867485" ma:contentTypeVersion="1" ma:contentTypeDescription="Create a new document." ma:contentTypeScope="" ma:versionID="4785c93fc4ff59b20fd01ae4a73e15e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CABB72C-E5F4-4D76-B5F0-FE3ADC84DC37}"/>
</file>

<file path=customXml/itemProps2.xml><?xml version="1.0" encoding="utf-8"?>
<ds:datastoreItem xmlns:ds="http://schemas.openxmlformats.org/officeDocument/2006/customXml" ds:itemID="{D6FBE5D5-919F-422D-BD2C-7AF4CE9E7571}"/>
</file>

<file path=customXml/itemProps3.xml><?xml version="1.0" encoding="utf-8"?>
<ds:datastoreItem xmlns:ds="http://schemas.openxmlformats.org/officeDocument/2006/customXml" ds:itemID="{00F3FBCB-5FF0-4396-95B1-E21CAB011F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Major Road Projects FY 17-21</dc:title>
  <dc:creator>Preferred Customer</dc:creator>
  <cp:lastModifiedBy>webstee</cp:lastModifiedBy>
  <cp:lastPrinted>2016-10-03T17:05:14Z</cp:lastPrinted>
  <dcterms:created xsi:type="dcterms:W3CDTF">1999-02-24T18:35:54Z</dcterms:created>
  <dcterms:modified xsi:type="dcterms:W3CDTF">2017-03-26T12:54:34Z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0x010100AEC42FB92487F443A157514974867485</vt:lpwstr>
  </property>
</Properties>
</file>